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Roman\Documents\Ю-ПАК\"/>
    </mc:Choice>
  </mc:AlternateContent>
  <bookViews>
    <workbookView xWindow="0" yWindow="0" windowWidth="20700" windowHeight="7860" tabRatio="941"/>
  </bookViews>
  <sheets>
    <sheet name="СВОДНАЯ" sheetId="30" r:id="rId1"/>
    <sheet name="Грузовые (болты)" sheetId="31" state="hidden" r:id="rId2"/>
    <sheet name="Шкафы (пакс)" sheetId="29" state="hidden" r:id="rId3"/>
  </sheets>
  <definedNames>
    <definedName name="_xlnm._FilterDatabase" localSheetId="1" hidden="1">'Грузовые (болты)'!$A$12:$J$101</definedName>
    <definedName name="_xlnm._FilterDatabase" localSheetId="2" hidden="1">'Шкафы (пакс)'!$A$12:$J$51</definedName>
  </definedNames>
  <calcPr calcId="162913"/>
</workbook>
</file>

<file path=xl/calcChain.xml><?xml version="1.0" encoding="utf-8"?>
<calcChain xmlns="http://schemas.openxmlformats.org/spreadsheetml/2006/main">
  <c r="I101" i="31" l="1"/>
  <c r="G101" i="31"/>
  <c r="D101" i="31"/>
  <c r="E101" i="31"/>
  <c r="I100" i="31"/>
  <c r="G100" i="31"/>
  <c r="D100" i="31"/>
  <c r="E100" i="31"/>
  <c r="I99" i="31"/>
  <c r="G99" i="31"/>
  <c r="D99" i="31"/>
  <c r="E99" i="31"/>
  <c r="I98" i="31"/>
  <c r="G98" i="31"/>
  <c r="D98" i="31"/>
  <c r="E98" i="31"/>
  <c r="I97" i="31"/>
  <c r="G97" i="31"/>
  <c r="D97" i="31"/>
  <c r="E97" i="31"/>
  <c r="I96" i="31"/>
  <c r="G96" i="31"/>
  <c r="D96" i="31"/>
  <c r="E96" i="31"/>
  <c r="I95" i="31"/>
  <c r="G95" i="31"/>
  <c r="D95" i="31"/>
  <c r="E95" i="31"/>
  <c r="I94" i="31"/>
  <c r="G94" i="31"/>
  <c r="D94" i="31"/>
  <c r="E94" i="31"/>
  <c r="I93" i="31"/>
  <c r="G93" i="31"/>
  <c r="D93" i="31"/>
  <c r="E93" i="31"/>
  <c r="I92" i="31"/>
  <c r="G92" i="31"/>
  <c r="D92" i="31"/>
  <c r="E92" i="31"/>
  <c r="I91" i="31"/>
  <c r="G91" i="31"/>
  <c r="D91" i="31"/>
  <c r="E91" i="31"/>
  <c r="I90" i="31"/>
  <c r="G90" i="31"/>
  <c r="D90" i="31"/>
  <c r="E90" i="31"/>
  <c r="I89" i="31"/>
  <c r="G89" i="31"/>
  <c r="D89" i="31"/>
  <c r="E89" i="31"/>
  <c r="I88" i="31"/>
  <c r="G88" i="31"/>
  <c r="D88" i="31"/>
  <c r="E88" i="31"/>
  <c r="I87" i="31"/>
  <c r="G87" i="31"/>
  <c r="D87" i="31"/>
  <c r="E87" i="31"/>
  <c r="I86" i="31"/>
  <c r="G86" i="31"/>
  <c r="D86" i="31"/>
  <c r="E86" i="31"/>
  <c r="I85" i="31"/>
  <c r="G85" i="31"/>
  <c r="D85" i="31"/>
  <c r="E85" i="31"/>
  <c r="I84" i="31"/>
  <c r="G84" i="31"/>
  <c r="D84" i="31"/>
  <c r="E84" i="31"/>
  <c r="I83" i="31"/>
  <c r="G83" i="31"/>
  <c r="D83" i="31"/>
  <c r="E83" i="31"/>
  <c r="I82" i="31"/>
  <c r="G82" i="31"/>
  <c r="D82" i="31"/>
  <c r="E82" i="31"/>
  <c r="I81" i="31"/>
  <c r="G81" i="31"/>
  <c r="D81" i="31"/>
  <c r="E81" i="31"/>
  <c r="I80" i="31"/>
  <c r="G80" i="31"/>
  <c r="D80" i="31"/>
  <c r="E80" i="31"/>
  <c r="D79" i="31"/>
  <c r="C79" i="31"/>
  <c r="G79" i="31"/>
  <c r="D78" i="31"/>
  <c r="E78" i="31" s="1"/>
  <c r="C78" i="31"/>
  <c r="G78" i="31" s="1"/>
  <c r="G11" i="31" s="1"/>
  <c r="G5" i="31" s="1"/>
  <c r="I77" i="31"/>
  <c r="G77" i="31"/>
  <c r="D77" i="31"/>
  <c r="E77" i="31" s="1"/>
  <c r="I76" i="31"/>
  <c r="G76" i="31"/>
  <c r="D76" i="31"/>
  <c r="E76" i="31" s="1"/>
  <c r="I75" i="31"/>
  <c r="G75" i="31"/>
  <c r="D75" i="31"/>
  <c r="E75" i="31" s="1"/>
  <c r="I74" i="31"/>
  <c r="G74" i="31"/>
  <c r="D74" i="31"/>
  <c r="E74" i="31" s="1"/>
  <c r="I73" i="31"/>
  <c r="G73" i="31"/>
  <c r="D73" i="31"/>
  <c r="E73" i="31" s="1"/>
  <c r="I72" i="31"/>
  <c r="G72" i="31"/>
  <c r="D72" i="31"/>
  <c r="E72" i="31" s="1"/>
  <c r="I71" i="31"/>
  <c r="G71" i="31"/>
  <c r="D71" i="31"/>
  <c r="E71" i="31" s="1"/>
  <c r="I70" i="31"/>
  <c r="G70" i="31"/>
  <c r="D70" i="31"/>
  <c r="E70" i="31" s="1"/>
  <c r="I69" i="31"/>
  <c r="G69" i="31"/>
  <c r="D69" i="31"/>
  <c r="E69" i="31" s="1"/>
  <c r="I68" i="31"/>
  <c r="G68" i="31"/>
  <c r="D68" i="31"/>
  <c r="E68" i="31" s="1"/>
  <c r="I67" i="31"/>
  <c r="G67" i="31"/>
  <c r="D67" i="31"/>
  <c r="E67" i="31" s="1"/>
  <c r="I66" i="31"/>
  <c r="G66" i="31"/>
  <c r="D66" i="31"/>
  <c r="E66" i="31" s="1"/>
  <c r="I65" i="31"/>
  <c r="G65" i="31"/>
  <c r="D65" i="31"/>
  <c r="E65" i="31" s="1"/>
  <c r="I64" i="31"/>
  <c r="G64" i="31"/>
  <c r="D64" i="31"/>
  <c r="E64" i="31" s="1"/>
  <c r="I63" i="31"/>
  <c r="G63" i="31"/>
  <c r="D63" i="31"/>
  <c r="E63" i="31" s="1"/>
  <c r="I62" i="31"/>
  <c r="G62" i="31"/>
  <c r="D62" i="31"/>
  <c r="E62" i="31" s="1"/>
  <c r="A62" i="31"/>
  <c r="I61" i="31"/>
  <c r="G61" i="31"/>
  <c r="D61" i="31"/>
  <c r="E61" i="31"/>
  <c r="A61" i="31"/>
  <c r="I60" i="31"/>
  <c r="G60" i="31"/>
  <c r="D60" i="31"/>
  <c r="E60" i="31"/>
  <c r="A60" i="31"/>
  <c r="I59" i="31"/>
  <c r="G59" i="31"/>
  <c r="D59" i="31"/>
  <c r="E59" i="31" s="1"/>
  <c r="A59" i="31"/>
  <c r="I58" i="31"/>
  <c r="G58" i="31"/>
  <c r="D58" i="31"/>
  <c r="E58" i="31" s="1"/>
  <c r="A58" i="31"/>
  <c r="I57" i="31"/>
  <c r="G57" i="31"/>
  <c r="D57" i="31"/>
  <c r="E57" i="31"/>
  <c r="A57" i="31"/>
  <c r="I56" i="31"/>
  <c r="G56" i="31"/>
  <c r="D56" i="31"/>
  <c r="E56" i="31"/>
  <c r="A56" i="31"/>
  <c r="I55" i="31"/>
  <c r="G55" i="31"/>
  <c r="D55" i="31"/>
  <c r="E55" i="31" s="1"/>
  <c r="A55" i="31"/>
  <c r="I54" i="31"/>
  <c r="G54" i="31"/>
  <c r="D54" i="31"/>
  <c r="E54" i="31" s="1"/>
  <c r="A54" i="31"/>
  <c r="I53" i="31"/>
  <c r="G53" i="31"/>
  <c r="D53" i="31"/>
  <c r="E53" i="31"/>
  <c r="A53" i="31"/>
  <c r="I52" i="31"/>
  <c r="G52" i="31"/>
  <c r="D52" i="31"/>
  <c r="E52" i="31"/>
  <c r="A52" i="31"/>
  <c r="I51" i="31"/>
  <c r="G51" i="31"/>
  <c r="D51" i="31"/>
  <c r="E51" i="31" s="1"/>
  <c r="A51" i="31"/>
  <c r="I50" i="31"/>
  <c r="G50" i="31"/>
  <c r="D50" i="31"/>
  <c r="E50" i="31" s="1"/>
  <c r="A50" i="31"/>
  <c r="I49" i="31"/>
  <c r="G49" i="31"/>
  <c r="D49" i="31"/>
  <c r="E49" i="31"/>
  <c r="A49" i="31"/>
  <c r="I48" i="31"/>
  <c r="G48" i="31"/>
  <c r="D48" i="31"/>
  <c r="E48" i="31"/>
  <c r="A48" i="31"/>
  <c r="I47" i="31"/>
  <c r="G47" i="31"/>
  <c r="D47" i="31"/>
  <c r="E47" i="31" s="1"/>
  <c r="A47" i="31"/>
  <c r="I46" i="31"/>
  <c r="G46" i="31"/>
  <c r="D46" i="31"/>
  <c r="E46" i="31" s="1"/>
  <c r="A46" i="31"/>
  <c r="I45" i="31"/>
  <c r="G45" i="31"/>
  <c r="D45" i="31"/>
  <c r="E45" i="31"/>
  <c r="A45" i="31"/>
  <c r="I44" i="31"/>
  <c r="G44" i="31"/>
  <c r="D44" i="31"/>
  <c r="E44" i="31"/>
  <c r="A44" i="31"/>
  <c r="I43" i="31"/>
  <c r="G43" i="31"/>
  <c r="D43" i="31"/>
  <c r="E43" i="31" s="1"/>
  <c r="A43" i="31"/>
  <c r="I42" i="31"/>
  <c r="G42" i="31"/>
  <c r="D42" i="31"/>
  <c r="E42" i="31" s="1"/>
  <c r="A42" i="31"/>
  <c r="I41" i="31"/>
  <c r="G41" i="31"/>
  <c r="D41" i="31"/>
  <c r="E41" i="31"/>
  <c r="A41" i="31"/>
  <c r="I40" i="31"/>
  <c r="G40" i="31"/>
  <c r="D40" i="31"/>
  <c r="E40" i="31"/>
  <c r="A40" i="31"/>
  <c r="I39" i="31"/>
  <c r="G39" i="31"/>
  <c r="D39" i="31"/>
  <c r="E39" i="31" s="1"/>
  <c r="A39" i="31"/>
  <c r="I38" i="31"/>
  <c r="G38" i="31"/>
  <c r="D38" i="31"/>
  <c r="E38" i="31" s="1"/>
  <c r="A38" i="31"/>
  <c r="I37" i="31"/>
  <c r="G37" i="31"/>
  <c r="D37" i="31"/>
  <c r="E37" i="31"/>
  <c r="A37" i="31"/>
  <c r="I36" i="31"/>
  <c r="G36" i="31"/>
  <c r="D36" i="31"/>
  <c r="E36" i="31"/>
  <c r="A36" i="31"/>
  <c r="I35" i="31"/>
  <c r="G35" i="31"/>
  <c r="D35" i="31"/>
  <c r="E35" i="31" s="1"/>
  <c r="A35" i="31"/>
  <c r="I34" i="31"/>
  <c r="G34" i="31"/>
  <c r="D34" i="31"/>
  <c r="E34" i="31" s="1"/>
  <c r="A34" i="31"/>
  <c r="I33" i="31"/>
  <c r="G33" i="31"/>
  <c r="D33" i="31"/>
  <c r="E33" i="31"/>
  <c r="A33" i="31"/>
  <c r="I32" i="31"/>
  <c r="G32" i="31"/>
  <c r="D32" i="31"/>
  <c r="E32" i="31"/>
  <c r="A32" i="31"/>
  <c r="I31" i="31"/>
  <c r="G31" i="31"/>
  <c r="D31" i="31"/>
  <c r="E31" i="31" s="1"/>
  <c r="A31" i="31"/>
  <c r="I30" i="31"/>
  <c r="G30" i="31"/>
  <c r="D30" i="31"/>
  <c r="E30" i="31" s="1"/>
  <c r="A30" i="31"/>
  <c r="I29" i="31"/>
  <c r="G29" i="31"/>
  <c r="D29" i="31"/>
  <c r="E29" i="31"/>
  <c r="A29" i="31"/>
  <c r="I28" i="31"/>
  <c r="G28" i="31"/>
  <c r="D28" i="31"/>
  <c r="E28" i="31"/>
  <c r="A28" i="31"/>
  <c r="I27" i="31"/>
  <c r="G27" i="31"/>
  <c r="D27" i="31"/>
  <c r="E27" i="31" s="1"/>
  <c r="A27" i="31"/>
  <c r="I26" i="31"/>
  <c r="G26" i="31"/>
  <c r="D26" i="31"/>
  <c r="E26" i="31" s="1"/>
  <c r="A26" i="31"/>
  <c r="I25" i="31"/>
  <c r="G25" i="31"/>
  <c r="D25" i="31"/>
  <c r="E25" i="31"/>
  <c r="A25" i="31"/>
  <c r="I24" i="31"/>
  <c r="G24" i="31"/>
  <c r="D24" i="31"/>
  <c r="E24" i="31"/>
  <c r="A24" i="31"/>
  <c r="I23" i="31"/>
  <c r="G23" i="31"/>
  <c r="D23" i="31"/>
  <c r="E23" i="31" s="1"/>
  <c r="A23" i="31"/>
  <c r="I22" i="31"/>
  <c r="G22" i="31"/>
  <c r="D22" i="31"/>
  <c r="E22" i="31" s="1"/>
  <c r="A22" i="31"/>
  <c r="I21" i="31"/>
  <c r="G21" i="31"/>
  <c r="D21" i="31"/>
  <c r="E21" i="31"/>
  <c r="A21" i="31"/>
  <c r="I20" i="31"/>
  <c r="G20" i="31"/>
  <c r="D20" i="31"/>
  <c r="E20" i="31"/>
  <c r="A20" i="31"/>
  <c r="I19" i="31"/>
  <c r="G19" i="31"/>
  <c r="D19" i="31"/>
  <c r="E19" i="31" s="1"/>
  <c r="A19" i="31"/>
  <c r="I18" i="31"/>
  <c r="G18" i="31"/>
  <c r="D18" i="31"/>
  <c r="E18" i="31" s="1"/>
  <c r="A18" i="31"/>
  <c r="I17" i="31"/>
  <c r="G17" i="31"/>
  <c r="D17" i="31"/>
  <c r="E17" i="31"/>
  <c r="A17" i="31"/>
  <c r="I16" i="31"/>
  <c r="G16" i="31"/>
  <c r="D16" i="31"/>
  <c r="E16" i="31"/>
  <c r="A16" i="31"/>
  <c r="I15" i="31"/>
  <c r="G15" i="31"/>
  <c r="D15" i="31"/>
  <c r="E15" i="31" s="1"/>
  <c r="A15" i="31"/>
  <c r="I14" i="31"/>
  <c r="G14" i="31"/>
  <c r="D14" i="31"/>
  <c r="E14" i="31" s="1"/>
  <c r="A14" i="31"/>
  <c r="I13" i="31"/>
  <c r="I11" i="31" s="1"/>
  <c r="G13" i="31"/>
  <c r="D13" i="31"/>
  <c r="E13" i="31"/>
  <c r="A13" i="31"/>
  <c r="E7" i="31"/>
  <c r="D4" i="31"/>
  <c r="D4" i="29"/>
  <c r="I6" i="29"/>
  <c r="E7" i="29"/>
  <c r="D13" i="29"/>
  <c r="E13" i="29" s="1"/>
  <c r="G13" i="29"/>
  <c r="G11" i="29" s="1"/>
  <c r="G5" i="29" s="1"/>
  <c r="I13" i="29"/>
  <c r="D14" i="29"/>
  <c r="E14" i="29" s="1"/>
  <c r="G14" i="29"/>
  <c r="I14" i="29"/>
  <c r="D15" i="29"/>
  <c r="E15" i="29" s="1"/>
  <c r="G15" i="29"/>
  <c r="I15" i="29"/>
  <c r="D16" i="29"/>
  <c r="E16" i="29" s="1"/>
  <c r="G16" i="29"/>
  <c r="I16" i="29"/>
  <c r="D17" i="29"/>
  <c r="E17" i="29" s="1"/>
  <c r="G17" i="29"/>
  <c r="I17" i="29"/>
  <c r="D18" i="29"/>
  <c r="E18" i="29" s="1"/>
  <c r="G18" i="29"/>
  <c r="I18" i="29"/>
  <c r="D19" i="29"/>
  <c r="E19" i="29" s="1"/>
  <c r="G19" i="29"/>
  <c r="I19" i="29"/>
  <c r="D20" i="29"/>
  <c r="E20" i="29" s="1"/>
  <c r="G20" i="29"/>
  <c r="I20" i="29"/>
  <c r="D21" i="29"/>
  <c r="E21" i="29" s="1"/>
  <c r="G21" i="29"/>
  <c r="I21" i="29"/>
  <c r="D22" i="29"/>
  <c r="E22" i="29" s="1"/>
  <c r="G22" i="29"/>
  <c r="I22" i="29"/>
  <c r="D23" i="29"/>
  <c r="E23" i="29" s="1"/>
  <c r="G23" i="29"/>
  <c r="I23" i="29"/>
  <c r="D24" i="29"/>
  <c r="E24" i="29" s="1"/>
  <c r="G24" i="29"/>
  <c r="I24" i="29"/>
  <c r="D25" i="29"/>
  <c r="E25" i="29" s="1"/>
  <c r="G25" i="29"/>
  <c r="I25" i="29"/>
  <c r="D26" i="29"/>
  <c r="E26" i="29" s="1"/>
  <c r="G26" i="29"/>
  <c r="I26" i="29"/>
  <c r="D27" i="29"/>
  <c r="E27" i="29" s="1"/>
  <c r="G27" i="29"/>
  <c r="I27" i="29"/>
  <c r="D28" i="29"/>
  <c r="E28" i="29" s="1"/>
  <c r="G28" i="29"/>
  <c r="I28" i="29"/>
  <c r="D29" i="29"/>
  <c r="E29" i="29" s="1"/>
  <c r="G29" i="29"/>
  <c r="I29" i="29"/>
  <c r="D30" i="29"/>
  <c r="E30" i="29" s="1"/>
  <c r="G30" i="29"/>
  <c r="I30" i="29"/>
  <c r="D31" i="29"/>
  <c r="E31" i="29" s="1"/>
  <c r="G31" i="29"/>
  <c r="I31" i="29"/>
  <c r="D32" i="29"/>
  <c r="E32" i="29" s="1"/>
  <c r="G32" i="29"/>
  <c r="I32" i="29"/>
  <c r="D33" i="29"/>
  <c r="E33" i="29" s="1"/>
  <c r="G33" i="29"/>
  <c r="I33" i="29"/>
  <c r="D34" i="29"/>
  <c r="E34" i="29" s="1"/>
  <c r="G34" i="29"/>
  <c r="I34" i="29"/>
  <c r="D35" i="29"/>
  <c r="E35" i="29" s="1"/>
  <c r="G35" i="29"/>
  <c r="I35" i="29"/>
  <c r="D36" i="29"/>
  <c r="E36" i="29" s="1"/>
  <c r="G36" i="29"/>
  <c r="I36" i="29"/>
  <c r="D37" i="29"/>
  <c r="E37" i="29" s="1"/>
  <c r="G37" i="29"/>
  <c r="I37" i="29"/>
  <c r="D38" i="29"/>
  <c r="E38" i="29" s="1"/>
  <c r="G38" i="29"/>
  <c r="I38" i="29"/>
  <c r="D39" i="29"/>
  <c r="E39" i="29" s="1"/>
  <c r="G39" i="29"/>
  <c r="I39" i="29"/>
  <c r="D40" i="29"/>
  <c r="E40" i="29" s="1"/>
  <c r="G40" i="29"/>
  <c r="I40" i="29"/>
  <c r="D41" i="29"/>
  <c r="E41" i="29" s="1"/>
  <c r="G41" i="29"/>
  <c r="I41" i="29"/>
  <c r="D42" i="29"/>
  <c r="E42" i="29" s="1"/>
  <c r="G42" i="29"/>
  <c r="I42" i="29"/>
  <c r="D43" i="29"/>
  <c r="E43" i="29" s="1"/>
  <c r="G43" i="29"/>
  <c r="I43" i="29"/>
  <c r="D44" i="29"/>
  <c r="E44" i="29" s="1"/>
  <c r="G44" i="29"/>
  <c r="I44" i="29"/>
  <c r="D45" i="29"/>
  <c r="E45" i="29" s="1"/>
  <c r="G45" i="29"/>
  <c r="I45" i="29"/>
  <c r="D46" i="29"/>
  <c r="E46" i="29" s="1"/>
  <c r="G46" i="29"/>
  <c r="I46" i="29"/>
  <c r="D47" i="29"/>
  <c r="E47" i="29" s="1"/>
  <c r="G47" i="29"/>
  <c r="I47" i="29"/>
  <c r="D48" i="29"/>
  <c r="E48" i="29" s="1"/>
  <c r="G48" i="29"/>
  <c r="I48" i="29"/>
  <c r="D49" i="29"/>
  <c r="E49" i="29" s="1"/>
  <c r="G49" i="29"/>
  <c r="I49" i="29"/>
  <c r="D50" i="29"/>
  <c r="E50" i="29" s="1"/>
  <c r="G50" i="29"/>
  <c r="I50" i="29"/>
  <c r="D51" i="29"/>
  <c r="E51" i="29" s="1"/>
  <c r="G51" i="29"/>
  <c r="I51" i="29"/>
  <c r="I79" i="31"/>
  <c r="I6" i="31"/>
  <c r="I11" i="29"/>
  <c r="E79" i="31"/>
  <c r="I78" i="31"/>
  <c r="G6" i="29" l="1"/>
  <c r="E6" i="29" s="1"/>
  <c r="E11" i="29"/>
  <c r="E5" i="29" s="1"/>
  <c r="E11" i="31"/>
  <c r="E5" i="31" s="1"/>
  <c r="G6" i="31"/>
  <c r="E6" i="31" s="1"/>
  <c r="E8" i="31" l="1"/>
  <c r="E8" i="29"/>
  <c r="G8" i="31"/>
  <c r="G8" i="29"/>
</calcChain>
</file>

<file path=xl/sharedStrings.xml><?xml version="1.0" encoding="utf-8"?>
<sst xmlns="http://schemas.openxmlformats.org/spreadsheetml/2006/main" count="340" uniqueCount="150">
  <si>
    <t>Монтаж</t>
  </si>
  <si>
    <t>Доставка</t>
  </si>
  <si>
    <t>Система скидок</t>
  </si>
  <si>
    <t>Розница</t>
  </si>
  <si>
    <t>Сумма закупки железа</t>
  </si>
  <si>
    <t>% скидки</t>
  </si>
  <si>
    <t>Сумма</t>
  </si>
  <si>
    <t>Итого</t>
  </si>
  <si>
    <t>Сумма (розн.)</t>
  </si>
  <si>
    <t>Скидка %</t>
  </si>
  <si>
    <t>Сумма (скидка)</t>
  </si>
  <si>
    <t>Сумма (кг)</t>
  </si>
  <si>
    <t>Наименование</t>
  </si>
  <si>
    <t>Размер (мм)</t>
  </si>
  <si>
    <t>Кол-во (шт.)</t>
  </si>
  <si>
    <t>Цена (руб.)</t>
  </si>
  <si>
    <t>Сумма (руб.)</t>
  </si>
  <si>
    <t>Вес (кг.)</t>
  </si>
  <si>
    <t>Сумма (кг.)</t>
  </si>
  <si>
    <t>Профиль</t>
  </si>
  <si>
    <t>Балка 1825 мм 2100 кг</t>
  </si>
  <si>
    <t>80х40х2</t>
  </si>
  <si>
    <t>Балка 1825 мм 3000 кг</t>
  </si>
  <si>
    <t>100х50х2</t>
  </si>
  <si>
    <t>Балка 1825 мм 3900 кг</t>
  </si>
  <si>
    <t>120х60х2</t>
  </si>
  <si>
    <t>Балка 2250 мм 1600 кг</t>
  </si>
  <si>
    <t>Балка 2250 мм 2500 кг</t>
  </si>
  <si>
    <t>Балка 2250 мм 3600 кг</t>
  </si>
  <si>
    <t>Балка 2250 мм 3900 кг</t>
  </si>
  <si>
    <t>№10б1</t>
  </si>
  <si>
    <t>Балка 2700 мм 1500 кг</t>
  </si>
  <si>
    <t>Балка 2700 мм 2200 кг</t>
  </si>
  <si>
    <t>Балка 2700 мм 3000 кг</t>
  </si>
  <si>
    <t>Балка 2700 мм 3900 кг</t>
  </si>
  <si>
    <t>Балка 3300 мм 1000 кг</t>
  </si>
  <si>
    <t>Балка 3300 мм 1700 кг</t>
  </si>
  <si>
    <t>Балка 3300 мм 2500 кг</t>
  </si>
  <si>
    <t>Балка 3300 мм 3200 кг</t>
  </si>
  <si>
    <t>Фиксатор балки</t>
  </si>
  <si>
    <t>-</t>
  </si>
  <si>
    <t>Соединитель рядов</t>
  </si>
  <si>
    <t>Стяжка балок</t>
  </si>
  <si>
    <t>Пластина для асфальта</t>
  </si>
  <si>
    <t>240х200</t>
  </si>
  <si>
    <t>2000х1000</t>
  </si>
  <si>
    <t>3000х1000</t>
  </si>
  <si>
    <t>4000х1000</t>
  </si>
  <si>
    <t>5000х1000</t>
  </si>
  <si>
    <t>6000х1000</t>
  </si>
  <si>
    <t>Пластина регулировочная
 (компл. 2 шт)</t>
  </si>
  <si>
    <t>7000х1000</t>
  </si>
  <si>
    <t>Поля для заполнения - КОЛ-ВО, СКИДКА%, ДОСТАВКА</t>
  </si>
  <si>
    <t>Прим.</t>
  </si>
  <si>
    <t xml:space="preserve">Защитное ограждение стойки </t>
  </si>
  <si>
    <t>всего по 
кол-ву</t>
  </si>
  <si>
    <t>Защ.огр.1000 одного ряда стеллажей (2 балки)</t>
  </si>
  <si>
    <t>Защ.огр.1100 одного ряда стеллажей (1 балка)</t>
  </si>
  <si>
    <t>Защ.огр.1100 одного ряда стеллажей (2 балки)</t>
  </si>
  <si>
    <t>Защ.огр.2200 спар. рядов стеллажей (1 балка)</t>
  </si>
  <si>
    <t>Защ.огр.2200 спар. рядов стеллажей (2 балки)</t>
  </si>
  <si>
    <t>Защ.огр.2400 спар. рядов стеллажей (1 балка)</t>
  </si>
  <si>
    <t>Защ.огр.2400 спар. рядов стеллажей (2 балки)</t>
  </si>
  <si>
    <t>Защ.огр.1000 одного ряда стеллажей (1 балка)</t>
  </si>
  <si>
    <t>ШРМ - 24.0</t>
  </si>
  <si>
    <t>ШАМ – 11</t>
  </si>
  <si>
    <t>ШАМ – 11(400)</t>
  </si>
  <si>
    <t>ШАМ - 0.5</t>
  </si>
  <si>
    <t>ШАМ - 0.5(400)</t>
  </si>
  <si>
    <t>ШАМ – 12</t>
  </si>
  <si>
    <t>ШАМ – 12/1320</t>
  </si>
  <si>
    <t>Полка к ШАМ – 11</t>
  </si>
  <si>
    <t>Полка к ШАМ – 12</t>
  </si>
  <si>
    <t xml:space="preserve">ШАМ – 12/680 </t>
  </si>
  <si>
    <t>1860х600х500</t>
  </si>
  <si>
    <t>1860х850х500</t>
  </si>
  <si>
    <t>1860х850х400</t>
  </si>
  <si>
    <t xml:space="preserve">930х850х500 </t>
  </si>
  <si>
    <t xml:space="preserve">930х850х400 </t>
  </si>
  <si>
    <t>1860х425х500</t>
  </si>
  <si>
    <t>1320х425х500</t>
  </si>
  <si>
    <t>680х425х500</t>
  </si>
  <si>
    <t>АРХИВНЫЕ</t>
  </si>
  <si>
    <t>ШРМ – 22</t>
  </si>
  <si>
    <t>ШРМ – 22 / 800</t>
  </si>
  <si>
    <t>ШРМ – АК</t>
  </si>
  <si>
    <t xml:space="preserve">ШРМ – 24 </t>
  </si>
  <si>
    <t>ШРМ – 11</t>
  </si>
  <si>
    <t>ШРМ – 11 / 400</t>
  </si>
  <si>
    <t>ШРМ – 12</t>
  </si>
  <si>
    <t>ШРМ – 33</t>
  </si>
  <si>
    <t>ШРМ – 21</t>
  </si>
  <si>
    <t>ШАМ – 11.Р</t>
  </si>
  <si>
    <t>ШРМ – 312</t>
  </si>
  <si>
    <t>ШРМ – 14</t>
  </si>
  <si>
    <t>ШРМ – С</t>
  </si>
  <si>
    <t>ШРМ – С / 800</t>
  </si>
  <si>
    <t>ДЛЯ ОДЕЖДЫ</t>
  </si>
  <si>
    <t>Полка ШАМ - 11.Р</t>
  </si>
  <si>
    <t>ШРМ – 22 – М</t>
  </si>
  <si>
    <t>ШРМ – 22 – М / 800</t>
  </si>
  <si>
    <t>ШРМ – М</t>
  </si>
  <si>
    <t>ШРМ – М / 400</t>
  </si>
  <si>
    <t>ШРМ – 14 – М</t>
  </si>
  <si>
    <t>ШРМ – 28</t>
  </si>
  <si>
    <t>МОДУЛЬ</t>
  </si>
  <si>
    <t>КР-2</t>
  </si>
  <si>
    <t>КР-3</t>
  </si>
  <si>
    <t>КР-4</t>
  </si>
  <si>
    <t>КР-5</t>
  </si>
  <si>
    <t xml:space="preserve"> 1025х465х630</t>
  </si>
  <si>
    <t xml:space="preserve"> 1335x465х630</t>
  </si>
  <si>
    <t xml:space="preserve"> 1645x465х630</t>
  </si>
  <si>
    <t xml:space="preserve"> 715х465х630</t>
  </si>
  <si>
    <t>П70</t>
  </si>
  <si>
    <t>П90</t>
  </si>
  <si>
    <t>П110</t>
  </si>
  <si>
    <t>ШРМ – 22 У</t>
  </si>
  <si>
    <t>ШРМ – 22 / 800 У</t>
  </si>
  <si>
    <t>ШРМ – АК / 800</t>
  </si>
  <si>
    <t>Полка к ШАМ-11/ 400</t>
  </si>
  <si>
    <t>2500х1000</t>
  </si>
  <si>
    <t>3500х1000</t>
  </si>
  <si>
    <t>4500х1000</t>
  </si>
  <si>
    <t>5500х1000</t>
  </si>
  <si>
    <t>6500х1000</t>
  </si>
  <si>
    <t>7500х1000</t>
  </si>
  <si>
    <t>8000х1000</t>
  </si>
  <si>
    <t>8500х1000</t>
  </si>
  <si>
    <t>9000х1000</t>
  </si>
  <si>
    <t>9500х1000</t>
  </si>
  <si>
    <t>10000х1000</t>
  </si>
  <si>
    <t>10500х1000</t>
  </si>
  <si>
    <t>11000х1000</t>
  </si>
  <si>
    <t>11500х1000</t>
  </si>
  <si>
    <t>12000х1000</t>
  </si>
  <si>
    <t>П130</t>
  </si>
  <si>
    <t>стоимость мобильных стеллажей с надстройкой  "АРХИВ", руб.</t>
  </si>
  <si>
    <t>АРХИВ</t>
  </si>
  <si>
    <t>длина мобильной секции,мм</t>
  </si>
  <si>
    <t>высота</t>
  </si>
  <si>
    <t>2025х800 (5+1)</t>
  </si>
  <si>
    <t>2400х800 (6+1)</t>
  </si>
  <si>
    <t>2775х800 (7+1)</t>
  </si>
  <si>
    <t>2025х500 (5+1)</t>
  </si>
  <si>
    <t>2400х500 (6+1)</t>
  </si>
  <si>
    <t>2775х500 (7+1)</t>
  </si>
  <si>
    <t>2025х600 (5+1)</t>
  </si>
  <si>
    <t>2400х600 (6+1)</t>
  </si>
  <si>
    <t>2775х600 (7+1)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</si>
</sst>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* #,##0.00&quot;р.&quot;_-;\-* #,##0.00&quot;р.&quot;_-;_-* &quot;-&quot;??&quot;р.&quot;_-;_-@_-"/>
    <numFmt numFmtId="178" formatCode="#,##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family val="2"/>
      <charset val="204"/>
    </font>
    <font>
      <b/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1" xfId="0" applyFill="1" applyBorder="1"/>
    <xf numFmtId="0" fontId="3" fillId="0" borderId="0" xfId="0" applyFont="1"/>
    <xf numFmtId="0" fontId="0" fillId="0" borderId="1" xfId="0" applyBorder="1"/>
    <xf numFmtId="170" fontId="0" fillId="0" borderId="1" xfId="1" applyFont="1" applyBorder="1" applyAlignment="1">
      <alignment horizontal="center"/>
    </xf>
    <xf numFmtId="170" fontId="0" fillId="0" borderId="1" xfId="1" applyFont="1" applyBorder="1"/>
    <xf numFmtId="170" fontId="5" fillId="0" borderId="0" xfId="1" applyFont="1" applyFill="1" applyBorder="1" applyAlignment="1">
      <alignment horizontal="center"/>
    </xf>
    <xf numFmtId="0" fontId="5" fillId="0" borderId="0" xfId="0" applyFont="1" applyFill="1" applyBorder="1"/>
    <xf numFmtId="170" fontId="0" fillId="0" borderId="0" xfId="1" applyFont="1" applyAlignment="1">
      <alignment horizontal="center"/>
    </xf>
    <xf numFmtId="0" fontId="0" fillId="0" borderId="0" xfId="0" applyBorder="1"/>
    <xf numFmtId="170" fontId="0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170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1" fontId="3" fillId="0" borderId="2" xfId="0" applyNumberFormat="1" applyFont="1" applyBorder="1" applyAlignment="1">
      <alignment horizontal="center" vertical="center"/>
    </xf>
    <xf numFmtId="170" fontId="0" fillId="0" borderId="0" xfId="1" applyFont="1"/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1" fontId="3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70" fontId="0" fillId="0" borderId="2" xfId="1" applyFont="1" applyBorder="1"/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center" vertical="center"/>
      <protection hidden="1"/>
    </xf>
    <xf numFmtId="170" fontId="3" fillId="0" borderId="1" xfId="0" applyNumberFormat="1" applyFont="1" applyBorder="1" applyAlignment="1" applyProtection="1">
      <alignment horizontal="center" vertical="center"/>
      <protection hidden="1"/>
    </xf>
    <xf numFmtId="170" fontId="0" fillId="0" borderId="2" xfId="0" applyNumberFormat="1" applyBorder="1" applyAlignment="1">
      <alignment horizontal="center"/>
    </xf>
    <xf numFmtId="170" fontId="3" fillId="0" borderId="1" xfId="1" applyFont="1" applyBorder="1" applyAlignment="1" applyProtection="1">
      <alignment horizontal="center"/>
      <protection hidden="1"/>
    </xf>
    <xf numFmtId="178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Protection="1">
      <protection hidden="1"/>
    </xf>
    <xf numFmtId="0" fontId="3" fillId="0" borderId="0" xfId="0" applyFont="1" applyBorder="1"/>
    <xf numFmtId="170" fontId="3" fillId="0" borderId="1" xfId="1" applyFont="1" applyBorder="1"/>
    <xf numFmtId="170" fontId="0" fillId="0" borderId="0" xfId="0" applyNumberForma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Border="1"/>
    <xf numFmtId="170" fontId="3" fillId="0" borderId="2" xfId="1" applyFont="1" applyBorder="1"/>
    <xf numFmtId="170" fontId="3" fillId="0" borderId="2" xfId="0" applyNumberFormat="1" applyFont="1" applyBorder="1" applyAlignment="1" applyProtection="1">
      <alignment horizontal="center" vertical="center"/>
      <protection hidden="1"/>
    </xf>
    <xf numFmtId="170" fontId="3" fillId="0" borderId="2" xfId="1" applyFont="1" applyBorder="1" applyAlignment="1" applyProtection="1">
      <alignment horizontal="center"/>
      <protection hidden="1"/>
    </xf>
    <xf numFmtId="178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/>
      <protection hidden="1"/>
    </xf>
    <xf numFmtId="0" fontId="3" fillId="0" borderId="3" xfId="0" applyFont="1" applyBorder="1"/>
    <xf numFmtId="0" fontId="3" fillId="0" borderId="3" xfId="0" applyFont="1" applyBorder="1" applyAlignment="1" applyProtection="1">
      <alignment horizontal="center" vertical="center"/>
      <protection hidden="1"/>
    </xf>
    <xf numFmtId="170" fontId="3" fillId="0" borderId="3" xfId="1" applyFont="1" applyBorder="1"/>
    <xf numFmtId="170" fontId="3" fillId="0" borderId="3" xfId="0" applyNumberFormat="1" applyFont="1" applyBorder="1" applyAlignment="1" applyProtection="1">
      <alignment horizontal="center" vertical="center"/>
      <protection hidden="1"/>
    </xf>
    <xf numFmtId="170" fontId="3" fillId="0" borderId="3" xfId="1" applyFont="1" applyBorder="1" applyAlignment="1" applyProtection="1">
      <alignment horizontal="center"/>
      <protection hidden="1"/>
    </xf>
    <xf numFmtId="178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 applyProtection="1">
      <alignment horizontal="center"/>
      <protection hidden="1"/>
    </xf>
    <xf numFmtId="0" fontId="3" fillId="0" borderId="4" xfId="0" applyFont="1" applyBorder="1"/>
    <xf numFmtId="170" fontId="3" fillId="0" borderId="4" xfId="1" applyFont="1" applyBorder="1"/>
    <xf numFmtId="170" fontId="3" fillId="0" borderId="4" xfId="0" applyNumberFormat="1" applyFont="1" applyBorder="1" applyAlignment="1" applyProtection="1">
      <alignment horizontal="center" vertical="center"/>
      <protection hidden="1"/>
    </xf>
    <xf numFmtId="170" fontId="3" fillId="0" borderId="4" xfId="1" applyFont="1" applyBorder="1" applyAlignment="1" applyProtection="1">
      <alignment horizontal="center"/>
      <protection hidden="1"/>
    </xf>
    <xf numFmtId="178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 applyProtection="1">
      <alignment horizontal="center"/>
      <protection hidden="1"/>
    </xf>
    <xf numFmtId="170" fontId="0" fillId="0" borderId="3" xfId="1" applyFont="1" applyBorder="1"/>
    <xf numFmtId="1" fontId="0" fillId="0" borderId="2" xfId="0" applyNumberFormat="1" applyBorder="1" applyAlignment="1">
      <alignment horizontal="center"/>
    </xf>
    <xf numFmtId="0" fontId="0" fillId="0" borderId="3" xfId="0" applyFill="1" applyBorder="1"/>
    <xf numFmtId="1" fontId="0" fillId="0" borderId="3" xfId="0" applyNumberFormat="1" applyBorder="1" applyAlignment="1">
      <alignment horizontal="center"/>
    </xf>
    <xf numFmtId="0" fontId="0" fillId="0" borderId="0" xfId="0" applyFill="1"/>
    <xf numFmtId="0" fontId="0" fillId="0" borderId="5" xfId="0" applyBorder="1"/>
    <xf numFmtId="0" fontId="0" fillId="0" borderId="6" xfId="0" applyBorder="1"/>
    <xf numFmtId="170" fontId="0" fillId="0" borderId="7" xfId="1" applyFont="1" applyBorder="1" applyAlignment="1">
      <alignment horizontal="center"/>
    </xf>
    <xf numFmtId="10" fontId="0" fillId="0" borderId="8" xfId="0" applyNumberFormat="1" applyBorder="1"/>
    <xf numFmtId="170" fontId="0" fillId="0" borderId="7" xfId="1" applyFont="1" applyFill="1" applyBorder="1" applyAlignment="1">
      <alignment horizontal="center"/>
    </xf>
    <xf numFmtId="170" fontId="0" fillId="0" borderId="9" xfId="1" applyFont="1" applyFill="1" applyBorder="1" applyAlignment="1">
      <alignment horizontal="center"/>
    </xf>
    <xf numFmtId="10" fontId="0" fillId="0" borderId="10" xfId="0" applyNumberFormat="1" applyFill="1" applyBorder="1"/>
    <xf numFmtId="170" fontId="0" fillId="0" borderId="6" xfId="0" applyNumberFormat="1" applyBorder="1"/>
    <xf numFmtId="0" fontId="0" fillId="0" borderId="7" xfId="0" applyBorder="1"/>
    <xf numFmtId="170" fontId="0" fillId="0" borderId="8" xfId="0" applyNumberFormat="1" applyBorder="1"/>
    <xf numFmtId="0" fontId="0" fillId="0" borderId="9" xfId="0" applyBorder="1"/>
    <xf numFmtId="170" fontId="0" fillId="0" borderId="10" xfId="0" applyNumberFormat="1" applyBorder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quotePrefix="1" applyFont="1" applyFill="1" applyBorder="1" applyAlignment="1">
      <alignment horizontal="left"/>
    </xf>
    <xf numFmtId="170" fontId="0" fillId="4" borderId="8" xfId="1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170" fontId="0" fillId="0" borderId="15" xfId="0" applyNumberFormat="1" applyBorder="1"/>
    <xf numFmtId="170" fontId="0" fillId="0" borderId="16" xfId="0" applyNumberFormat="1" applyBorder="1"/>
    <xf numFmtId="1" fontId="0" fillId="0" borderId="17" xfId="0" applyNumberFormat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/>
    </xf>
    <xf numFmtId="170" fontId="1" fillId="0" borderId="7" xfId="1" applyBorder="1" applyAlignment="1">
      <alignment horizontal="center"/>
    </xf>
    <xf numFmtId="170" fontId="1" fillId="0" borderId="9" xfId="1" applyFont="1" applyFill="1" applyBorder="1" applyAlignment="1">
      <alignment horizontal="center"/>
    </xf>
    <xf numFmtId="0" fontId="0" fillId="0" borderId="18" xfId="0" applyBorder="1"/>
    <xf numFmtId="170" fontId="0" fillId="0" borderId="19" xfId="0" applyNumberFormat="1" applyBorder="1"/>
    <xf numFmtId="170" fontId="0" fillId="2" borderId="20" xfId="1" applyFont="1" applyFill="1" applyBorder="1"/>
    <xf numFmtId="0" fontId="0" fillId="0" borderId="11" xfId="0" applyFill="1" applyBorder="1" applyAlignment="1">
      <alignment horizontal="center"/>
    </xf>
    <xf numFmtId="0" fontId="3" fillId="0" borderId="1" xfId="0" quotePrefix="1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" fontId="0" fillId="0" borderId="3" xfId="0" applyNumberFormat="1" applyFill="1" applyBorder="1" applyAlignment="1">
      <alignment horizontal="center"/>
    </xf>
    <xf numFmtId="170" fontId="1" fillId="0" borderId="1" xfId="1" applyBorder="1"/>
    <xf numFmtId="170" fontId="1" fillId="4" borderId="8" xfId="1" applyFill="1" applyBorder="1"/>
    <xf numFmtId="170" fontId="1" fillId="2" borderId="8" xfId="1" applyFill="1" applyBorder="1"/>
    <xf numFmtId="170" fontId="1" fillId="0" borderId="7" xfId="1" applyFont="1" applyFill="1" applyBorder="1" applyAlignment="1">
      <alignment horizontal="center"/>
    </xf>
    <xf numFmtId="170" fontId="1" fillId="0" borderId="23" xfId="1" applyBorder="1" applyAlignment="1">
      <alignment horizontal="center"/>
    </xf>
    <xf numFmtId="170" fontId="1" fillId="0" borderId="24" xfId="1" applyBorder="1" applyAlignment="1">
      <alignment horizontal="center"/>
    </xf>
    <xf numFmtId="0" fontId="2" fillId="3" borderId="25" xfId="0" applyFont="1" applyFill="1" applyBorder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1" fillId="0" borderId="2" xfId="1" applyFont="1" applyBorder="1" applyAlignment="1" applyProtection="1">
      <alignment horizontal="center"/>
      <protection hidden="1"/>
    </xf>
    <xf numFmtId="170" fontId="1" fillId="0" borderId="3" xfId="1" applyFont="1" applyBorder="1" applyAlignment="1" applyProtection="1">
      <alignment horizontal="center"/>
      <protection hidden="1"/>
    </xf>
    <xf numFmtId="10" fontId="0" fillId="0" borderId="0" xfId="2" applyNumberFormat="1" applyFont="1"/>
    <xf numFmtId="170" fontId="0" fillId="0" borderId="0" xfId="1" applyFont="1" applyAlignment="1">
      <alignment horizontal="left"/>
    </xf>
    <xf numFmtId="170" fontId="3" fillId="0" borderId="0" xfId="1" applyFont="1" applyBorder="1" applyProtection="1">
      <protection hidden="1"/>
    </xf>
    <xf numFmtId="170" fontId="3" fillId="0" borderId="0" xfId="1" applyFont="1"/>
    <xf numFmtId="9" fontId="3" fillId="0" borderId="0" xfId="2" applyFont="1" applyBorder="1" applyProtection="1">
      <protection hidden="1"/>
    </xf>
    <xf numFmtId="0" fontId="6" fillId="0" borderId="2" xfId="0" applyFont="1" applyBorder="1" applyAlignment="1">
      <alignment horizontal="center"/>
    </xf>
    <xf numFmtId="9" fontId="3" fillId="0" borderId="0" xfId="2" applyFont="1"/>
    <xf numFmtId="0" fontId="6" fillId="0" borderId="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0" xfId="2" applyNumberFormat="1" applyFont="1"/>
    <xf numFmtId="0" fontId="3" fillId="0" borderId="1" xfId="0" quotePrefix="1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0" fillId="0" borderId="5" xfId="0" applyBorder="1" applyAlignment="1">
      <alignment horizontal="center"/>
    </xf>
    <xf numFmtId="170" fontId="0" fillId="0" borderId="30" xfId="1" applyFont="1" applyBorder="1"/>
    <xf numFmtId="170" fontId="0" fillId="0" borderId="6" xfId="1" applyFont="1" applyBorder="1"/>
    <xf numFmtId="0" fontId="0" fillId="0" borderId="7" xfId="0" applyBorder="1" applyAlignment="1">
      <alignment horizontal="center"/>
    </xf>
    <xf numFmtId="170" fontId="3" fillId="0" borderId="8" xfId="1" applyFont="1" applyBorder="1"/>
    <xf numFmtId="0" fontId="0" fillId="0" borderId="9" xfId="0" applyBorder="1" applyAlignment="1">
      <alignment horizontal="center"/>
    </xf>
    <xf numFmtId="170" fontId="0" fillId="0" borderId="10" xfId="1" applyFont="1" applyBorder="1"/>
    <xf numFmtId="14" fontId="0" fillId="0" borderId="0" xfId="0" applyNumberFormat="1"/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textRotation="90"/>
    </xf>
    <xf numFmtId="0" fontId="2" fillId="2" borderId="36" xfId="0" applyFont="1" applyFill="1" applyBorder="1" applyAlignment="1">
      <alignment horizontal="center" textRotation="90"/>
    </xf>
    <xf numFmtId="0" fontId="2" fillId="2" borderId="17" xfId="0" applyFont="1" applyFill="1" applyBorder="1" applyAlignment="1">
      <alignment horizontal="center" textRotation="90"/>
    </xf>
    <xf numFmtId="0" fontId="8" fillId="2" borderId="32" xfId="0" quotePrefix="1" applyFont="1" applyFill="1" applyBorder="1" applyAlignment="1">
      <alignment horizontal="center" vertical="center"/>
    </xf>
    <xf numFmtId="0" fontId="8" fillId="2" borderId="37" xfId="0" quotePrefix="1" applyFont="1" applyFill="1" applyBorder="1" applyAlignment="1">
      <alignment horizontal="center" vertical="center"/>
    </xf>
    <xf numFmtId="0" fontId="8" fillId="2" borderId="33" xfId="0" quotePrefix="1" applyFont="1" applyFill="1" applyBorder="1" applyAlignment="1">
      <alignment horizontal="center" vertical="center"/>
    </xf>
    <xf numFmtId="0" fontId="8" fillId="2" borderId="34" xfId="0" quotePrefix="1" applyFont="1" applyFill="1" applyBorder="1" applyAlignment="1">
      <alignment horizontal="center" vertical="center"/>
    </xf>
    <xf numFmtId="0" fontId="8" fillId="2" borderId="31" xfId="0" quotePrefix="1" applyFont="1" applyFill="1" applyBorder="1" applyAlignment="1">
      <alignment horizontal="center" vertical="center"/>
    </xf>
    <xf numFmtId="0" fontId="8" fillId="2" borderId="35" xfId="0" quotePrefix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12" xfId="0" applyFont="1" applyFill="1" applyBorder="1" applyAlignment="1"/>
    <xf numFmtId="0" fontId="2" fillId="3" borderId="14" xfId="0" applyFont="1" applyFill="1" applyBorder="1" applyAlignment="1"/>
    <xf numFmtId="0" fontId="9" fillId="3" borderId="29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/>
    </xf>
    <xf numFmtId="0" fontId="11" fillId="0" borderId="40" xfId="0" applyNumberFormat="1" applyFont="1" applyBorder="1" applyAlignment="1" applyProtection="1">
      <alignment horizontal="center" vertical="center" textRotation="255"/>
      <protection hidden="1"/>
    </xf>
    <xf numFmtId="0" fontId="11" fillId="0" borderId="28" xfId="0" applyNumberFormat="1" applyFont="1" applyBorder="1" applyAlignment="1" applyProtection="1">
      <alignment horizontal="center" vertical="center" textRotation="255"/>
      <protection hidden="1"/>
    </xf>
    <xf numFmtId="0" fontId="4" fillId="0" borderId="40" xfId="0" quotePrefix="1" applyNumberFormat="1" applyFont="1" applyBorder="1" applyAlignment="1" applyProtection="1">
      <alignment horizontal="center" vertical="center" textRotation="255"/>
      <protection hidden="1"/>
    </xf>
    <xf numFmtId="0" fontId="4" fillId="0" borderId="28" xfId="0" applyNumberFormat="1" applyFont="1" applyBorder="1" applyAlignment="1" applyProtection="1">
      <alignment horizontal="center" vertical="center" textRotation="255"/>
      <protection hidden="1"/>
    </xf>
    <xf numFmtId="0" fontId="4" fillId="0" borderId="27" xfId="0" applyNumberFormat="1" applyFont="1" applyBorder="1" applyAlignment="1" applyProtection="1">
      <alignment horizontal="center" vertical="center" textRotation="255"/>
      <protection hidden="1"/>
    </xf>
    <xf numFmtId="170" fontId="11" fillId="0" borderId="40" xfId="1" applyFont="1" applyBorder="1" applyAlignment="1" applyProtection="1">
      <alignment horizontal="center" vertical="center" textRotation="255"/>
      <protection hidden="1"/>
    </xf>
    <xf numFmtId="170" fontId="11" fillId="0" borderId="28" xfId="1" applyFont="1" applyBorder="1" applyAlignment="1" applyProtection="1">
      <alignment horizontal="center" vertical="center" textRotation="255"/>
      <protection hidden="1"/>
    </xf>
    <xf numFmtId="170" fontId="11" fillId="0" borderId="27" xfId="1" applyFont="1" applyBorder="1" applyAlignment="1" applyProtection="1">
      <alignment horizontal="center" vertical="center" textRotation="255"/>
      <protection hidden="1"/>
    </xf>
    <xf numFmtId="0" fontId="11" fillId="0" borderId="27" xfId="0" applyNumberFormat="1" applyFont="1" applyBorder="1" applyAlignment="1" applyProtection="1">
      <alignment horizontal="center" vertical="center" textRotation="255"/>
      <protection hidden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3:J27"/>
  <sheetViews>
    <sheetView tabSelected="1" zoomScaleNormal="100" workbookViewId="0">
      <selection activeCell="O19" sqref="O19"/>
    </sheetView>
  </sheetViews>
  <sheetFormatPr defaultRowHeight="12.75" x14ac:dyDescent="0.2"/>
  <cols>
    <col min="2" max="2" width="3.7109375" customWidth="1"/>
    <col min="3" max="3" width="16.7109375" customWidth="1"/>
    <col min="4" max="4" width="12.7109375" customWidth="1"/>
    <col min="5" max="5" width="12.28515625" customWidth="1"/>
    <col min="6" max="6" width="12.42578125" customWidth="1"/>
    <col min="7" max="7" width="13.140625" customWidth="1"/>
    <col min="8" max="8" width="13.5703125" customWidth="1"/>
    <col min="9" max="9" width="14" customWidth="1"/>
    <col min="10" max="10" width="13.28515625" customWidth="1"/>
    <col min="12" max="12" width="10.140625" bestFit="1" customWidth="1"/>
  </cols>
  <sheetData>
    <row r="3" spans="2:10" ht="13.5" thickBot="1" x14ac:dyDescent="0.25">
      <c r="D3" s="154" t="s">
        <v>137</v>
      </c>
      <c r="E3" s="154"/>
      <c r="F3" s="154"/>
      <c r="G3" s="154"/>
      <c r="H3" s="154"/>
      <c r="I3" s="154"/>
      <c r="J3" s="154"/>
    </row>
    <row r="4" spans="2:10" ht="13.5" thickBot="1" x14ac:dyDescent="0.25">
      <c r="B4" s="147" t="s">
        <v>138</v>
      </c>
      <c r="C4" s="148"/>
      <c r="D4" s="151" t="s">
        <v>139</v>
      </c>
      <c r="E4" s="152"/>
      <c r="F4" s="152"/>
      <c r="G4" s="152"/>
      <c r="H4" s="152"/>
      <c r="I4" s="152"/>
      <c r="J4" s="153"/>
    </row>
    <row r="5" spans="2:10" ht="13.5" thickBot="1" x14ac:dyDescent="0.25">
      <c r="B5" s="149"/>
      <c r="C5" s="150"/>
      <c r="D5" s="138">
        <v>1000</v>
      </c>
      <c r="E5" s="138">
        <v>2000</v>
      </c>
      <c r="F5" s="138">
        <v>3000</v>
      </c>
      <c r="G5" s="138">
        <v>4000</v>
      </c>
      <c r="H5" s="138">
        <v>5000</v>
      </c>
      <c r="I5" s="138">
        <v>6000</v>
      </c>
      <c r="J5" s="138">
        <v>7000</v>
      </c>
    </row>
    <row r="6" spans="2:10" x14ac:dyDescent="0.2">
      <c r="B6" s="155" t="s">
        <v>140</v>
      </c>
      <c r="C6" s="139" t="s">
        <v>144</v>
      </c>
      <c r="D6" s="140">
        <v>24737</v>
      </c>
      <c r="E6" s="140">
        <v>37097</v>
      </c>
      <c r="F6" s="140">
        <v>49611</v>
      </c>
      <c r="G6" s="140">
        <v>61351</v>
      </c>
      <c r="H6" s="140">
        <v>72978</v>
      </c>
      <c r="I6" s="140">
        <v>87188</v>
      </c>
      <c r="J6" s="141">
        <v>100501</v>
      </c>
    </row>
    <row r="7" spans="2:10" x14ac:dyDescent="0.2">
      <c r="B7" s="156"/>
      <c r="C7" s="142" t="s">
        <v>145</v>
      </c>
      <c r="D7" s="5">
        <v>27387</v>
      </c>
      <c r="E7" s="38">
        <v>41675</v>
      </c>
      <c r="F7" s="38">
        <v>56117</v>
      </c>
      <c r="G7" s="38">
        <v>69785</v>
      </c>
      <c r="H7" s="38">
        <v>83340</v>
      </c>
      <c r="I7" s="38">
        <v>99478</v>
      </c>
      <c r="J7" s="143">
        <v>114719</v>
      </c>
    </row>
    <row r="8" spans="2:10" ht="13.5" thickBot="1" x14ac:dyDescent="0.25">
      <c r="B8" s="157"/>
      <c r="C8" s="144" t="s">
        <v>146</v>
      </c>
      <c r="D8" s="61">
        <v>30285</v>
      </c>
      <c r="E8" s="61">
        <v>46533</v>
      </c>
      <c r="F8" s="61">
        <v>62935</v>
      </c>
      <c r="G8" s="61">
        <v>78727</v>
      </c>
      <c r="H8" s="61">
        <v>94242</v>
      </c>
      <c r="I8" s="61">
        <v>112504</v>
      </c>
      <c r="J8" s="145">
        <v>129705</v>
      </c>
    </row>
    <row r="11" spans="2:10" ht="13.5" thickBot="1" x14ac:dyDescent="0.25">
      <c r="D11" s="154" t="s">
        <v>137</v>
      </c>
      <c r="E11" s="154"/>
      <c r="F11" s="154"/>
      <c r="G11" s="154"/>
      <c r="H11" s="154"/>
      <c r="I11" s="154"/>
      <c r="J11" s="154"/>
    </row>
    <row r="12" spans="2:10" ht="13.5" thickBot="1" x14ac:dyDescent="0.25">
      <c r="B12" s="147" t="s">
        <v>138</v>
      </c>
      <c r="C12" s="148"/>
      <c r="D12" s="151" t="s">
        <v>139</v>
      </c>
      <c r="E12" s="152"/>
      <c r="F12" s="152"/>
      <c r="G12" s="152"/>
      <c r="H12" s="152"/>
      <c r="I12" s="152"/>
      <c r="J12" s="153"/>
    </row>
    <row r="13" spans="2:10" ht="13.5" thickBot="1" x14ac:dyDescent="0.25">
      <c r="B13" s="149"/>
      <c r="C13" s="150"/>
      <c r="D13" s="138">
        <v>1000</v>
      </c>
      <c r="E13" s="138">
        <v>2000</v>
      </c>
      <c r="F13" s="138">
        <v>3000</v>
      </c>
      <c r="G13" s="138">
        <v>4000</v>
      </c>
      <c r="H13" s="138">
        <v>5000</v>
      </c>
      <c r="I13" s="138">
        <v>6000</v>
      </c>
      <c r="J13" s="138">
        <v>7000</v>
      </c>
    </row>
    <row r="14" spans="2:10" ht="12.75" customHeight="1" x14ac:dyDescent="0.2">
      <c r="B14" s="155" t="s">
        <v>140</v>
      </c>
      <c r="C14" s="139" t="s">
        <v>147</v>
      </c>
      <c r="D14" s="140">
        <v>27098</v>
      </c>
      <c r="E14" s="140">
        <v>40976</v>
      </c>
      <c r="F14" s="140">
        <v>54869</v>
      </c>
      <c r="G14" s="140">
        <v>68443</v>
      </c>
      <c r="H14" s="140">
        <v>81583</v>
      </c>
      <c r="I14" s="140">
        <v>98897</v>
      </c>
      <c r="J14" s="141">
        <v>111955</v>
      </c>
    </row>
    <row r="15" spans="2:10" x14ac:dyDescent="0.2">
      <c r="B15" s="156"/>
      <c r="C15" s="142" t="s">
        <v>148</v>
      </c>
      <c r="D15" s="5">
        <v>30100</v>
      </c>
      <c r="E15" s="38">
        <v>46170</v>
      </c>
      <c r="F15" s="38">
        <v>62255</v>
      </c>
      <c r="G15" s="38">
        <v>78021</v>
      </c>
      <c r="H15" s="38">
        <v>93353</v>
      </c>
      <c r="I15" s="38">
        <v>112859</v>
      </c>
      <c r="J15" s="143">
        <v>128109</v>
      </c>
    </row>
    <row r="16" spans="2:10" ht="13.5" thickBot="1" x14ac:dyDescent="0.25">
      <c r="B16" s="157"/>
      <c r="C16" s="144" t="s">
        <v>149</v>
      </c>
      <c r="D16" s="61">
        <v>33526</v>
      </c>
      <c r="E16" s="61">
        <v>51920</v>
      </c>
      <c r="F16" s="61">
        <v>70329</v>
      </c>
      <c r="G16" s="61">
        <v>88583</v>
      </c>
      <c r="H16" s="61">
        <v>106239</v>
      </c>
      <c r="I16" s="61">
        <v>128233</v>
      </c>
      <c r="J16" s="145">
        <v>145807</v>
      </c>
    </row>
    <row r="19" spans="2:10" ht="13.5" thickBot="1" x14ac:dyDescent="0.25">
      <c r="D19" s="154" t="s">
        <v>137</v>
      </c>
      <c r="E19" s="154"/>
      <c r="F19" s="154"/>
      <c r="G19" s="154"/>
      <c r="H19" s="154"/>
      <c r="I19" s="154"/>
      <c r="J19" s="154"/>
    </row>
    <row r="20" spans="2:10" ht="13.5" thickBot="1" x14ac:dyDescent="0.25">
      <c r="B20" s="147" t="s">
        <v>138</v>
      </c>
      <c r="C20" s="148"/>
      <c r="D20" s="151" t="s">
        <v>139</v>
      </c>
      <c r="E20" s="152"/>
      <c r="F20" s="152"/>
      <c r="G20" s="152"/>
      <c r="H20" s="152"/>
      <c r="I20" s="152"/>
      <c r="J20" s="153"/>
    </row>
    <row r="21" spans="2:10" ht="13.5" thickBot="1" x14ac:dyDescent="0.25">
      <c r="B21" s="149"/>
      <c r="C21" s="150"/>
      <c r="D21" s="138">
        <v>1000</v>
      </c>
      <c r="E21" s="138">
        <v>2000</v>
      </c>
      <c r="F21" s="138">
        <v>3000</v>
      </c>
      <c r="G21" s="138">
        <v>4000</v>
      </c>
      <c r="H21" s="138">
        <v>5000</v>
      </c>
      <c r="I21" s="138">
        <v>6000</v>
      </c>
      <c r="J21" s="138">
        <v>7000</v>
      </c>
    </row>
    <row r="22" spans="2:10" x14ac:dyDescent="0.2">
      <c r="B22" s="155" t="s">
        <v>140</v>
      </c>
      <c r="C22" s="139" t="s">
        <v>141</v>
      </c>
      <c r="D22" s="140">
        <v>31554</v>
      </c>
      <c r="E22" s="140">
        <v>48300</v>
      </c>
      <c r="F22" s="140">
        <v>65194</v>
      </c>
      <c r="G22" s="140">
        <v>81895</v>
      </c>
      <c r="H22" s="140">
        <v>97846</v>
      </c>
      <c r="I22" s="140">
        <v>116630</v>
      </c>
      <c r="J22" s="141">
        <v>135158</v>
      </c>
    </row>
    <row r="23" spans="2:10" x14ac:dyDescent="0.2">
      <c r="B23" s="156"/>
      <c r="C23" s="142" t="s">
        <v>142</v>
      </c>
      <c r="D23" s="5">
        <v>34960</v>
      </c>
      <c r="E23" s="38">
        <v>54260</v>
      </c>
      <c r="F23" s="38">
        <v>73708</v>
      </c>
      <c r="G23" s="38">
        <v>92963</v>
      </c>
      <c r="H23" s="38">
        <v>111468</v>
      </c>
      <c r="I23" s="38">
        <v>132806</v>
      </c>
      <c r="J23" s="143">
        <v>153888</v>
      </c>
    </row>
    <row r="24" spans="2:10" ht="13.5" thickBot="1" x14ac:dyDescent="0.25">
      <c r="B24" s="157"/>
      <c r="C24" s="144" t="s">
        <v>143</v>
      </c>
      <c r="D24" s="61">
        <v>38758</v>
      </c>
      <c r="E24" s="61">
        <v>60744</v>
      </c>
      <c r="F24" s="61">
        <v>82878</v>
      </c>
      <c r="G24" s="61">
        <v>104983</v>
      </c>
      <c r="H24" s="61">
        <v>126174</v>
      </c>
      <c r="I24" s="61">
        <v>150362</v>
      </c>
      <c r="J24" s="145">
        <v>174130</v>
      </c>
    </row>
    <row r="27" spans="2:10" x14ac:dyDescent="0.2">
      <c r="J27" s="146">
        <v>43346</v>
      </c>
    </row>
  </sheetData>
  <mergeCells count="12">
    <mergeCell ref="B22:B24"/>
    <mergeCell ref="D11:J11"/>
    <mergeCell ref="B12:C13"/>
    <mergeCell ref="D12:J12"/>
    <mergeCell ref="B14:B16"/>
    <mergeCell ref="D19:J19"/>
    <mergeCell ref="B20:C21"/>
    <mergeCell ref="D20:J20"/>
    <mergeCell ref="D3:J3"/>
    <mergeCell ref="B4:C5"/>
    <mergeCell ref="D4:J4"/>
    <mergeCell ref="B6:B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101"/>
  <sheetViews>
    <sheetView zoomScale="145" zoomScaleNormal="145" workbookViewId="0">
      <pane xSplit="9" ySplit="12" topLeftCell="J13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RowHeight="12.75" x14ac:dyDescent="0.2"/>
  <cols>
    <col min="1" max="1" width="27.5703125" customWidth="1"/>
    <col min="2" max="2" width="13" customWidth="1"/>
    <col min="3" max="3" width="12.5703125" customWidth="1"/>
    <col min="4" max="4" width="13.140625" customWidth="1"/>
    <col min="5" max="5" width="15.140625" customWidth="1"/>
    <col min="6" max="6" width="12.5703125" customWidth="1"/>
    <col min="7" max="7" width="16" customWidth="1"/>
    <col min="8" max="8" width="11.42578125" customWidth="1"/>
    <col min="9" max="9" width="11.28515625" customWidth="1"/>
    <col min="10" max="10" width="11.5703125" customWidth="1"/>
    <col min="12" max="12" width="12.5703125" customWidth="1"/>
  </cols>
  <sheetData>
    <row r="1" spans="1:12" x14ac:dyDescent="0.2">
      <c r="B1" s="158" t="s">
        <v>52</v>
      </c>
      <c r="C1" s="159"/>
      <c r="D1" s="159"/>
      <c r="E1" s="159"/>
      <c r="F1" s="159"/>
      <c r="G1" s="160"/>
    </row>
    <row r="2" spans="1:12" ht="13.5" thickBot="1" x14ac:dyDescent="0.25">
      <c r="B2" s="161"/>
      <c r="C2" s="162"/>
      <c r="D2" s="162"/>
      <c r="E2" s="162"/>
      <c r="F2" s="162"/>
      <c r="G2" s="163"/>
      <c r="I2" s="136"/>
    </row>
    <row r="3" spans="1:12" ht="13.5" thickBot="1" x14ac:dyDescent="0.25"/>
    <row r="4" spans="1:12" ht="13.5" thickBot="1" x14ac:dyDescent="0.25">
      <c r="A4" s="164" t="s">
        <v>2</v>
      </c>
      <c r="B4" s="165"/>
      <c r="D4" s="166" t="str">
        <f>"С учетом скидки "&amp;F11&amp;" %"</f>
        <v>С учетом скидки 0 %</v>
      </c>
      <c r="E4" s="167"/>
      <c r="F4" s="166" t="s">
        <v>3</v>
      </c>
      <c r="G4" s="167"/>
      <c r="I4" s="168" t="s">
        <v>55</v>
      </c>
    </row>
    <row r="5" spans="1:12" ht="13.5" thickBot="1" x14ac:dyDescent="0.25">
      <c r="A5" s="66" t="s">
        <v>4</v>
      </c>
      <c r="B5" s="67" t="s">
        <v>5</v>
      </c>
      <c r="D5" s="66" t="s">
        <v>6</v>
      </c>
      <c r="E5" s="73">
        <f>E11</f>
        <v>0</v>
      </c>
      <c r="F5" s="66" t="s">
        <v>6</v>
      </c>
      <c r="G5" s="103">
        <f>G11</f>
        <v>0</v>
      </c>
      <c r="I5" s="169"/>
      <c r="J5" s="39"/>
    </row>
    <row r="6" spans="1:12" ht="13.5" thickBot="1" x14ac:dyDescent="0.25">
      <c r="A6" s="68">
        <v>100000</v>
      </c>
      <c r="B6" s="69">
        <v>0.05</v>
      </c>
      <c r="D6" s="74" t="s">
        <v>0</v>
      </c>
      <c r="E6" s="75">
        <f>G6</f>
        <v>0</v>
      </c>
      <c r="F6" s="102" t="s">
        <v>0</v>
      </c>
      <c r="G6" s="5">
        <f>ROUND(IF(G5=0,0,IF(G5/10&lt;1000,1000,G5*0.1)),0)</f>
        <v>0</v>
      </c>
      <c r="I6" s="105">
        <f>COUNT(C63:C101)</f>
        <v>2</v>
      </c>
    </row>
    <row r="7" spans="1:12" x14ac:dyDescent="0.2">
      <c r="A7" s="68">
        <v>300000</v>
      </c>
      <c r="B7" s="69">
        <v>7.0000000000000007E-2</v>
      </c>
      <c r="D7" s="74" t="s">
        <v>1</v>
      </c>
      <c r="E7" s="88">
        <f>G7</f>
        <v>0</v>
      </c>
      <c r="F7" s="74" t="s">
        <v>1</v>
      </c>
      <c r="G7" s="104"/>
      <c r="I7" s="65"/>
    </row>
    <row r="8" spans="1:12" ht="13.5" thickBot="1" x14ac:dyDescent="0.25">
      <c r="A8" s="70">
        <v>500000</v>
      </c>
      <c r="B8" s="69">
        <v>0.1</v>
      </c>
      <c r="D8" s="76" t="s">
        <v>7</v>
      </c>
      <c r="E8" s="77">
        <f>SUM(E5:E7)</f>
        <v>0</v>
      </c>
      <c r="F8" s="76" t="s">
        <v>7</v>
      </c>
      <c r="G8" s="77">
        <f>SUM(G5:G7)</f>
        <v>0</v>
      </c>
    </row>
    <row r="9" spans="1:12" ht="13.5" thickBot="1" x14ac:dyDescent="0.25">
      <c r="A9" s="71">
        <v>800000</v>
      </c>
      <c r="B9" s="72">
        <v>0.15</v>
      </c>
    </row>
    <row r="10" spans="1:12" ht="13.5" thickBot="1" x14ac:dyDescent="0.25">
      <c r="A10" s="6"/>
      <c r="B10" s="7"/>
      <c r="C10" s="7"/>
      <c r="D10" s="7"/>
      <c r="E10" s="87" t="s">
        <v>10</v>
      </c>
      <c r="F10" s="86" t="s">
        <v>9</v>
      </c>
      <c r="G10" s="87" t="s">
        <v>8</v>
      </c>
      <c r="H10" s="7"/>
      <c r="I10" s="86" t="s">
        <v>11</v>
      </c>
      <c r="J10" s="7"/>
    </row>
    <row r="11" spans="1:12" ht="13.5" thickBot="1" x14ac:dyDescent="0.25">
      <c r="A11" s="8"/>
      <c r="E11" s="92">
        <f>SUM(E13:E101)</f>
        <v>0</v>
      </c>
      <c r="F11" s="135">
        <v>0</v>
      </c>
      <c r="G11" s="93">
        <f>SUM(G13:G101)</f>
        <v>0</v>
      </c>
      <c r="H11" s="9"/>
      <c r="I11" s="99">
        <f>ROUNDUP(SUM(I13:I101),2)</f>
        <v>0</v>
      </c>
      <c r="J11" s="9"/>
    </row>
    <row r="12" spans="1:12" ht="13.5" thickBot="1" x14ac:dyDescent="0.25">
      <c r="A12" s="89" t="s">
        <v>12</v>
      </c>
      <c r="B12" s="90" t="s">
        <v>13</v>
      </c>
      <c r="C12" s="90" t="s">
        <v>14</v>
      </c>
      <c r="D12" s="90" t="s">
        <v>15</v>
      </c>
      <c r="E12" s="90" t="s">
        <v>16</v>
      </c>
      <c r="F12" s="90" t="s">
        <v>15</v>
      </c>
      <c r="G12" s="90" t="s">
        <v>16</v>
      </c>
      <c r="H12" s="90" t="s">
        <v>17</v>
      </c>
      <c r="I12" s="90" t="s">
        <v>18</v>
      </c>
      <c r="J12" s="91" t="s">
        <v>19</v>
      </c>
    </row>
    <row r="13" spans="1:12" x14ac:dyDescent="0.2">
      <c r="A13" s="41" t="str">
        <f>"Рама "&amp;J13&amp;" "&amp;B13</f>
        <v>Рама П70 2000х1000</v>
      </c>
      <c r="B13" s="40" t="s">
        <v>45</v>
      </c>
      <c r="C13" s="79"/>
      <c r="D13" s="32">
        <f>ROUND(F13*(1-$F$11/100),2)</f>
        <v>1613</v>
      </c>
      <c r="E13" s="10">
        <f t="shared" ref="E13:E76" si="0">C13*D13</f>
        <v>0</v>
      </c>
      <c r="F13" s="124">
        <v>1613</v>
      </c>
      <c r="G13" s="10">
        <f>C13*F13</f>
        <v>0</v>
      </c>
      <c r="H13" s="40">
        <v>17.5</v>
      </c>
      <c r="I13" s="11">
        <f t="shared" ref="I13:I76" si="1">C13*H13</f>
        <v>0</v>
      </c>
      <c r="J13" s="40" t="s">
        <v>114</v>
      </c>
      <c r="K13" s="126"/>
      <c r="L13" s="127"/>
    </row>
    <row r="14" spans="1:12" x14ac:dyDescent="0.2">
      <c r="A14" s="41" t="str">
        <f t="shared" ref="A14:A62" si="2">"Рама "&amp;J14&amp;" "&amp;B14</f>
        <v>Рама П70 2500х1000</v>
      </c>
      <c r="B14" s="40" t="s">
        <v>121</v>
      </c>
      <c r="C14" s="79"/>
      <c r="D14" s="32">
        <f t="shared" ref="D14:D77" si="3">ROUND(F14*(1-$F$11/100),2)</f>
        <v>1924</v>
      </c>
      <c r="E14" s="10">
        <f t="shared" si="0"/>
        <v>0</v>
      </c>
      <c r="F14" s="124">
        <v>1924</v>
      </c>
      <c r="G14" s="10">
        <f t="shared" ref="G14:G77" si="4">C14*F14</f>
        <v>0</v>
      </c>
      <c r="H14" s="40">
        <v>21.14</v>
      </c>
      <c r="I14" s="11">
        <f t="shared" si="1"/>
        <v>0</v>
      </c>
      <c r="J14" s="40" t="s">
        <v>114</v>
      </c>
      <c r="K14" s="126"/>
      <c r="L14" s="127"/>
    </row>
    <row r="15" spans="1:12" x14ac:dyDescent="0.2">
      <c r="A15" s="41" t="str">
        <f t="shared" si="2"/>
        <v>Рама П70 3000х1000</v>
      </c>
      <c r="B15" s="40" t="s">
        <v>46</v>
      </c>
      <c r="C15" s="79"/>
      <c r="D15" s="32">
        <f t="shared" si="3"/>
        <v>2221</v>
      </c>
      <c r="E15" s="10">
        <f t="shared" si="0"/>
        <v>0</v>
      </c>
      <c r="F15" s="124">
        <v>2221</v>
      </c>
      <c r="G15" s="10">
        <f t="shared" si="4"/>
        <v>0</v>
      </c>
      <c r="H15" s="40">
        <v>24.87</v>
      </c>
      <c r="I15" s="11">
        <f t="shared" si="1"/>
        <v>0</v>
      </c>
      <c r="J15" s="40" t="s">
        <v>114</v>
      </c>
      <c r="K15" s="126"/>
      <c r="L15" s="127"/>
    </row>
    <row r="16" spans="1:12" x14ac:dyDescent="0.2">
      <c r="A16" s="41" t="str">
        <f t="shared" si="2"/>
        <v>Рама П70 3500х1000</v>
      </c>
      <c r="B16" s="40" t="s">
        <v>122</v>
      </c>
      <c r="C16" s="79"/>
      <c r="D16" s="32">
        <f t="shared" si="3"/>
        <v>2518</v>
      </c>
      <c r="E16" s="10">
        <f t="shared" si="0"/>
        <v>0</v>
      </c>
      <c r="F16" s="124">
        <v>2518</v>
      </c>
      <c r="G16" s="10">
        <f t="shared" si="4"/>
        <v>0</v>
      </c>
      <c r="H16" s="40">
        <v>28.6</v>
      </c>
      <c r="I16" s="11">
        <f t="shared" si="1"/>
        <v>0</v>
      </c>
      <c r="J16" s="40" t="s">
        <v>114</v>
      </c>
      <c r="K16" s="126"/>
      <c r="L16" s="127"/>
    </row>
    <row r="17" spans="1:12" x14ac:dyDescent="0.2">
      <c r="A17" s="41" t="str">
        <f t="shared" si="2"/>
        <v>Рама П70 4000х1000</v>
      </c>
      <c r="B17" s="40" t="s">
        <v>47</v>
      </c>
      <c r="C17" s="79"/>
      <c r="D17" s="32">
        <f t="shared" si="3"/>
        <v>2715</v>
      </c>
      <c r="E17" s="10">
        <f t="shared" si="0"/>
        <v>0</v>
      </c>
      <c r="F17" s="124">
        <v>2715</v>
      </c>
      <c r="G17" s="10">
        <f t="shared" si="4"/>
        <v>0</v>
      </c>
      <c r="H17" s="40">
        <v>31.37</v>
      </c>
      <c r="I17" s="11">
        <f t="shared" si="1"/>
        <v>0</v>
      </c>
      <c r="J17" s="40" t="s">
        <v>114</v>
      </c>
      <c r="K17" s="126"/>
      <c r="L17" s="127"/>
    </row>
    <row r="18" spans="1:12" x14ac:dyDescent="0.2">
      <c r="A18" s="41" t="str">
        <f t="shared" si="2"/>
        <v>Рама П70 4500х1000</v>
      </c>
      <c r="B18" s="40" t="s">
        <v>123</v>
      </c>
      <c r="C18" s="79"/>
      <c r="D18" s="32">
        <f t="shared" si="3"/>
        <v>3157</v>
      </c>
      <c r="E18" s="10">
        <f t="shared" si="0"/>
        <v>0</v>
      </c>
      <c r="F18" s="124">
        <v>3157</v>
      </c>
      <c r="G18" s="10">
        <f t="shared" si="4"/>
        <v>0</v>
      </c>
      <c r="H18" s="40">
        <v>36.840000000000003</v>
      </c>
      <c r="I18" s="11">
        <f t="shared" si="1"/>
        <v>0</v>
      </c>
      <c r="J18" s="40" t="s">
        <v>114</v>
      </c>
      <c r="K18" s="126"/>
      <c r="L18" s="127"/>
    </row>
    <row r="19" spans="1:12" x14ac:dyDescent="0.2">
      <c r="A19" s="41" t="str">
        <f t="shared" si="2"/>
        <v>Рама П70 5000х1000</v>
      </c>
      <c r="B19" s="40" t="s">
        <v>48</v>
      </c>
      <c r="C19" s="79"/>
      <c r="D19" s="32">
        <f t="shared" si="3"/>
        <v>3468</v>
      </c>
      <c r="E19" s="10">
        <f t="shared" si="0"/>
        <v>0</v>
      </c>
      <c r="F19" s="124">
        <v>3468</v>
      </c>
      <c r="G19" s="10">
        <f t="shared" si="4"/>
        <v>0</v>
      </c>
      <c r="H19" s="40">
        <v>40.479999999999997</v>
      </c>
      <c r="I19" s="11">
        <f t="shared" si="1"/>
        <v>0</v>
      </c>
      <c r="J19" s="40" t="s">
        <v>114</v>
      </c>
      <c r="K19" s="126"/>
      <c r="L19" s="127"/>
    </row>
    <row r="20" spans="1:12" x14ac:dyDescent="0.2">
      <c r="A20" s="41" t="str">
        <f t="shared" si="2"/>
        <v>Рама П70 5500х1000</v>
      </c>
      <c r="B20" s="40" t="s">
        <v>124</v>
      </c>
      <c r="C20" s="79"/>
      <c r="D20" s="32">
        <f t="shared" si="3"/>
        <v>3765</v>
      </c>
      <c r="E20" s="10">
        <f t="shared" si="0"/>
        <v>0</v>
      </c>
      <c r="F20" s="124">
        <v>3765</v>
      </c>
      <c r="G20" s="10">
        <f t="shared" si="4"/>
        <v>0</v>
      </c>
      <c r="H20" s="40">
        <v>44.21</v>
      </c>
      <c r="I20" s="11">
        <f t="shared" si="1"/>
        <v>0</v>
      </c>
      <c r="J20" s="40" t="s">
        <v>114</v>
      </c>
      <c r="K20" s="126"/>
      <c r="L20" s="127"/>
    </row>
    <row r="21" spans="1:12" x14ac:dyDescent="0.2">
      <c r="A21" s="41" t="str">
        <f t="shared" si="2"/>
        <v>Рама П70 6000х1000</v>
      </c>
      <c r="B21" s="40" t="s">
        <v>49</v>
      </c>
      <c r="C21" s="79"/>
      <c r="D21" s="32">
        <f t="shared" si="3"/>
        <v>4062</v>
      </c>
      <c r="E21" s="10">
        <f t="shared" si="0"/>
        <v>0</v>
      </c>
      <c r="F21" s="124">
        <v>4062</v>
      </c>
      <c r="G21" s="10">
        <f t="shared" si="4"/>
        <v>0</v>
      </c>
      <c r="H21" s="40">
        <v>47.94</v>
      </c>
      <c r="I21" s="11">
        <f t="shared" si="1"/>
        <v>0</v>
      </c>
      <c r="J21" s="40" t="s">
        <v>114</v>
      </c>
      <c r="K21" s="126"/>
      <c r="L21" s="127"/>
    </row>
    <row r="22" spans="1:12" x14ac:dyDescent="0.2">
      <c r="A22" s="41" t="str">
        <f t="shared" si="2"/>
        <v>Рама П90 2000х1000</v>
      </c>
      <c r="B22" s="40" t="s">
        <v>45</v>
      </c>
      <c r="C22" s="79"/>
      <c r="D22" s="32">
        <f t="shared" si="3"/>
        <v>1720</v>
      </c>
      <c r="E22" s="10">
        <f t="shared" si="0"/>
        <v>0</v>
      </c>
      <c r="F22" s="124">
        <v>1720</v>
      </c>
      <c r="G22" s="10">
        <f t="shared" si="4"/>
        <v>0</v>
      </c>
      <c r="H22" s="40">
        <v>19.64</v>
      </c>
      <c r="I22" s="11">
        <f t="shared" si="1"/>
        <v>0</v>
      </c>
      <c r="J22" s="40" t="s">
        <v>115</v>
      </c>
      <c r="K22" s="126"/>
      <c r="L22" s="127"/>
    </row>
    <row r="23" spans="1:12" x14ac:dyDescent="0.2">
      <c r="A23" s="41" t="str">
        <f t="shared" si="2"/>
        <v>Рама П90 2500х1000</v>
      </c>
      <c r="B23" s="40" t="s">
        <v>121</v>
      </c>
      <c r="C23" s="79"/>
      <c r="D23" s="32">
        <f t="shared" si="3"/>
        <v>2057</v>
      </c>
      <c r="E23" s="10">
        <f t="shared" si="0"/>
        <v>0</v>
      </c>
      <c r="F23" s="124">
        <v>2057</v>
      </c>
      <c r="G23" s="10">
        <f t="shared" si="4"/>
        <v>0</v>
      </c>
      <c r="H23" s="40">
        <v>23.82</v>
      </c>
      <c r="I23" s="11">
        <f t="shared" si="1"/>
        <v>0</v>
      </c>
      <c r="J23" s="40" t="s">
        <v>115</v>
      </c>
      <c r="K23" s="126"/>
      <c r="L23" s="127"/>
    </row>
    <row r="24" spans="1:12" x14ac:dyDescent="0.2">
      <c r="A24" s="41" t="str">
        <f t="shared" si="2"/>
        <v>Рама П90 3000х1000</v>
      </c>
      <c r="B24" s="40" t="s">
        <v>46</v>
      </c>
      <c r="C24" s="79"/>
      <c r="D24" s="32">
        <f t="shared" si="3"/>
        <v>2380</v>
      </c>
      <c r="E24" s="10">
        <f t="shared" si="0"/>
        <v>0</v>
      </c>
      <c r="F24" s="124">
        <v>2380</v>
      </c>
      <c r="G24" s="10">
        <f t="shared" si="4"/>
        <v>0</v>
      </c>
      <c r="H24" s="40">
        <v>28.08</v>
      </c>
      <c r="I24" s="11">
        <f t="shared" si="1"/>
        <v>0</v>
      </c>
      <c r="J24" s="40" t="s">
        <v>115</v>
      </c>
      <c r="K24" s="126"/>
      <c r="L24" s="127"/>
    </row>
    <row r="25" spans="1:12" x14ac:dyDescent="0.2">
      <c r="A25" s="41" t="str">
        <f t="shared" si="2"/>
        <v>Рама П90 3500х1000</v>
      </c>
      <c r="B25" s="40" t="s">
        <v>122</v>
      </c>
      <c r="C25" s="79"/>
      <c r="D25" s="32">
        <f t="shared" si="3"/>
        <v>2704</v>
      </c>
      <c r="E25" s="10">
        <f t="shared" si="0"/>
        <v>0</v>
      </c>
      <c r="F25" s="124">
        <v>2704</v>
      </c>
      <c r="G25" s="10">
        <f t="shared" si="4"/>
        <v>0</v>
      </c>
      <c r="H25" s="40">
        <v>32.340000000000003</v>
      </c>
      <c r="I25" s="11">
        <f t="shared" si="1"/>
        <v>0</v>
      </c>
      <c r="J25" s="40" t="s">
        <v>115</v>
      </c>
      <c r="K25" s="126"/>
      <c r="L25" s="127"/>
    </row>
    <row r="26" spans="1:12" x14ac:dyDescent="0.2">
      <c r="A26" s="41" t="str">
        <f t="shared" si="2"/>
        <v>Рама П90 4000х1000</v>
      </c>
      <c r="B26" s="40" t="s">
        <v>47</v>
      </c>
      <c r="C26" s="79"/>
      <c r="D26" s="32">
        <f t="shared" si="3"/>
        <v>2928</v>
      </c>
      <c r="E26" s="10">
        <f t="shared" si="0"/>
        <v>0</v>
      </c>
      <c r="F26" s="124">
        <v>2928</v>
      </c>
      <c r="G26" s="10">
        <f t="shared" si="4"/>
        <v>0</v>
      </c>
      <c r="H26" s="40">
        <v>35.619999999999997</v>
      </c>
      <c r="I26" s="11">
        <f t="shared" si="1"/>
        <v>0</v>
      </c>
      <c r="J26" s="40" t="s">
        <v>115</v>
      </c>
      <c r="K26" s="126"/>
      <c r="L26" s="127"/>
    </row>
    <row r="27" spans="1:12" x14ac:dyDescent="0.2">
      <c r="A27" s="41" t="str">
        <f t="shared" si="2"/>
        <v>Рама П90 4500х1000</v>
      </c>
      <c r="B27" s="40" t="s">
        <v>123</v>
      </c>
      <c r="C27" s="79"/>
      <c r="D27" s="32">
        <f t="shared" si="3"/>
        <v>3397</v>
      </c>
      <c r="E27" s="10">
        <f t="shared" si="0"/>
        <v>0</v>
      </c>
      <c r="F27" s="124">
        <v>3397</v>
      </c>
      <c r="G27" s="10">
        <f t="shared" si="4"/>
        <v>0</v>
      </c>
      <c r="H27" s="40">
        <v>41.64</v>
      </c>
      <c r="I27" s="11">
        <f t="shared" si="1"/>
        <v>0</v>
      </c>
      <c r="J27" s="40" t="s">
        <v>115</v>
      </c>
      <c r="K27" s="126"/>
      <c r="L27" s="127"/>
    </row>
    <row r="28" spans="1:12" x14ac:dyDescent="0.2">
      <c r="A28" s="41" t="str">
        <f t="shared" si="2"/>
        <v>Рама П90 5000х1000</v>
      </c>
      <c r="B28" s="40" t="s">
        <v>48</v>
      </c>
      <c r="C28" s="79"/>
      <c r="D28" s="32">
        <f t="shared" si="3"/>
        <v>3734</v>
      </c>
      <c r="E28" s="10">
        <f t="shared" si="0"/>
        <v>0</v>
      </c>
      <c r="F28" s="124">
        <v>3734</v>
      </c>
      <c r="G28" s="10">
        <f t="shared" si="4"/>
        <v>0</v>
      </c>
      <c r="H28" s="40">
        <v>45.82</v>
      </c>
      <c r="I28" s="11">
        <f t="shared" si="1"/>
        <v>0</v>
      </c>
      <c r="J28" s="40" t="s">
        <v>115</v>
      </c>
      <c r="K28" s="126"/>
      <c r="L28" s="127"/>
    </row>
    <row r="29" spans="1:12" x14ac:dyDescent="0.2">
      <c r="A29" s="41" t="str">
        <f t="shared" si="2"/>
        <v>Рама П90 5500х1000</v>
      </c>
      <c r="B29" s="40" t="s">
        <v>124</v>
      </c>
      <c r="C29" s="79"/>
      <c r="D29" s="32">
        <f t="shared" si="3"/>
        <v>4058</v>
      </c>
      <c r="E29" s="10">
        <f t="shared" si="0"/>
        <v>0</v>
      </c>
      <c r="F29" s="124">
        <v>4058</v>
      </c>
      <c r="G29" s="10">
        <f t="shared" si="4"/>
        <v>0</v>
      </c>
      <c r="H29" s="40">
        <v>50.08</v>
      </c>
      <c r="I29" s="11">
        <f t="shared" si="1"/>
        <v>0</v>
      </c>
      <c r="J29" s="40" t="s">
        <v>115</v>
      </c>
      <c r="K29" s="126"/>
      <c r="L29" s="127"/>
    </row>
    <row r="30" spans="1:12" x14ac:dyDescent="0.2">
      <c r="A30" s="41" t="str">
        <f t="shared" si="2"/>
        <v>Рама П90 6000х1000</v>
      </c>
      <c r="B30" s="40" t="s">
        <v>49</v>
      </c>
      <c r="C30" s="79"/>
      <c r="D30" s="32">
        <f t="shared" si="3"/>
        <v>4381</v>
      </c>
      <c r="E30" s="10">
        <f t="shared" si="0"/>
        <v>0</v>
      </c>
      <c r="F30" s="124">
        <v>4381</v>
      </c>
      <c r="G30" s="10">
        <f t="shared" si="4"/>
        <v>0</v>
      </c>
      <c r="H30" s="40">
        <v>54.34</v>
      </c>
      <c r="I30" s="11">
        <f t="shared" si="1"/>
        <v>0</v>
      </c>
      <c r="J30" s="40" t="s">
        <v>115</v>
      </c>
      <c r="K30" s="126"/>
      <c r="L30" s="127"/>
    </row>
    <row r="31" spans="1:12" x14ac:dyDescent="0.2">
      <c r="A31" s="41" t="str">
        <f t="shared" si="2"/>
        <v>Рама П90 6500х1000</v>
      </c>
      <c r="B31" s="40" t="s">
        <v>125</v>
      </c>
      <c r="C31" s="79"/>
      <c r="D31" s="32">
        <f t="shared" si="3"/>
        <v>4704</v>
      </c>
      <c r="E31" s="10">
        <f t="shared" si="0"/>
        <v>0</v>
      </c>
      <c r="F31" s="124">
        <v>4704</v>
      </c>
      <c r="G31" s="10">
        <f t="shared" si="4"/>
        <v>0</v>
      </c>
      <c r="H31" s="40">
        <v>58.6</v>
      </c>
      <c r="I31" s="11">
        <f t="shared" si="1"/>
        <v>0</v>
      </c>
      <c r="J31" s="40" t="s">
        <v>115</v>
      </c>
      <c r="K31" s="126"/>
      <c r="L31" s="127"/>
    </row>
    <row r="32" spans="1:12" x14ac:dyDescent="0.2">
      <c r="A32" s="41" t="str">
        <f t="shared" si="2"/>
        <v>Рама П90 7000х1000</v>
      </c>
      <c r="B32" s="40" t="s">
        <v>51</v>
      </c>
      <c r="C32" s="79"/>
      <c r="D32" s="32">
        <f t="shared" si="3"/>
        <v>4928</v>
      </c>
      <c r="E32" s="10">
        <f t="shared" si="0"/>
        <v>0</v>
      </c>
      <c r="F32" s="124">
        <v>4928</v>
      </c>
      <c r="G32" s="10">
        <f t="shared" si="4"/>
        <v>0</v>
      </c>
      <c r="H32" s="40">
        <v>61.88</v>
      </c>
      <c r="I32" s="11">
        <f t="shared" si="1"/>
        <v>0</v>
      </c>
      <c r="J32" s="40" t="s">
        <v>115</v>
      </c>
      <c r="K32" s="126"/>
      <c r="L32" s="127"/>
    </row>
    <row r="33" spans="1:12" x14ac:dyDescent="0.2">
      <c r="A33" s="41" t="str">
        <f t="shared" si="2"/>
        <v>Рама П90 7500х1000</v>
      </c>
      <c r="B33" s="40" t="s">
        <v>126</v>
      </c>
      <c r="C33" s="79"/>
      <c r="D33" s="32">
        <f t="shared" si="3"/>
        <v>5252</v>
      </c>
      <c r="E33" s="10">
        <f t="shared" si="0"/>
        <v>0</v>
      </c>
      <c r="F33" s="124">
        <v>5252</v>
      </c>
      <c r="G33" s="10">
        <f t="shared" si="4"/>
        <v>0</v>
      </c>
      <c r="H33" s="40">
        <v>66.14</v>
      </c>
      <c r="I33" s="11">
        <f t="shared" si="1"/>
        <v>0</v>
      </c>
      <c r="J33" s="40" t="s">
        <v>115</v>
      </c>
      <c r="K33" s="126"/>
      <c r="L33" s="127"/>
    </row>
    <row r="34" spans="1:12" x14ac:dyDescent="0.2">
      <c r="A34" s="41" t="str">
        <f t="shared" si="2"/>
        <v>Рама П90 8000х1000</v>
      </c>
      <c r="B34" s="40" t="s">
        <v>127</v>
      </c>
      <c r="C34" s="79"/>
      <c r="D34" s="32">
        <f t="shared" si="3"/>
        <v>5575</v>
      </c>
      <c r="E34" s="10">
        <f t="shared" si="0"/>
        <v>0</v>
      </c>
      <c r="F34" s="124">
        <v>5575</v>
      </c>
      <c r="G34" s="10">
        <f t="shared" si="4"/>
        <v>0</v>
      </c>
      <c r="H34" s="40">
        <v>70.400000000000006</v>
      </c>
      <c r="I34" s="11">
        <f t="shared" si="1"/>
        <v>0</v>
      </c>
      <c r="J34" s="40" t="s">
        <v>115</v>
      </c>
      <c r="K34" s="126"/>
      <c r="L34" s="127"/>
    </row>
    <row r="35" spans="1:12" x14ac:dyDescent="0.2">
      <c r="A35" s="41" t="str">
        <f t="shared" si="2"/>
        <v>Рама П90 8500х1000</v>
      </c>
      <c r="B35" s="40" t="s">
        <v>128</v>
      </c>
      <c r="C35" s="79"/>
      <c r="D35" s="32">
        <f t="shared" si="3"/>
        <v>5913</v>
      </c>
      <c r="E35" s="10">
        <f t="shared" si="0"/>
        <v>0</v>
      </c>
      <c r="F35" s="124">
        <v>5913</v>
      </c>
      <c r="G35" s="10">
        <f t="shared" si="4"/>
        <v>0</v>
      </c>
      <c r="H35" s="40">
        <v>74.58</v>
      </c>
      <c r="I35" s="11">
        <f t="shared" si="1"/>
        <v>0</v>
      </c>
      <c r="J35" s="40" t="s">
        <v>115</v>
      </c>
      <c r="K35" s="126"/>
      <c r="L35" s="127"/>
    </row>
    <row r="36" spans="1:12" x14ac:dyDescent="0.2">
      <c r="A36" s="41" t="str">
        <f t="shared" si="2"/>
        <v>Рама П90 9000х1000</v>
      </c>
      <c r="B36" s="40" t="s">
        <v>129</v>
      </c>
      <c r="C36" s="79"/>
      <c r="D36" s="32">
        <f t="shared" si="3"/>
        <v>6236</v>
      </c>
      <c r="E36" s="10">
        <f t="shared" si="0"/>
        <v>0</v>
      </c>
      <c r="F36" s="124">
        <v>6236</v>
      </c>
      <c r="G36" s="10">
        <f t="shared" si="4"/>
        <v>0</v>
      </c>
      <c r="H36" s="40">
        <v>78.84</v>
      </c>
      <c r="I36" s="11">
        <f t="shared" si="1"/>
        <v>0</v>
      </c>
      <c r="J36" s="40" t="s">
        <v>115</v>
      </c>
      <c r="K36" s="126"/>
      <c r="L36" s="127"/>
    </row>
    <row r="37" spans="1:12" x14ac:dyDescent="0.2">
      <c r="A37" s="41" t="str">
        <f t="shared" si="2"/>
        <v>Рама П110 3000х1000</v>
      </c>
      <c r="B37" s="40" t="s">
        <v>46</v>
      </c>
      <c r="C37" s="79"/>
      <c r="D37" s="32">
        <f t="shared" si="3"/>
        <v>3010</v>
      </c>
      <c r="E37" s="10">
        <f t="shared" si="0"/>
        <v>0</v>
      </c>
      <c r="F37" s="124">
        <v>3010</v>
      </c>
      <c r="G37" s="10">
        <f t="shared" si="4"/>
        <v>0</v>
      </c>
      <c r="H37" s="40">
        <v>37.5</v>
      </c>
      <c r="I37" s="11">
        <f t="shared" si="1"/>
        <v>0</v>
      </c>
      <c r="J37" s="40" t="s">
        <v>116</v>
      </c>
      <c r="K37" s="126"/>
      <c r="L37" s="127"/>
    </row>
    <row r="38" spans="1:12" x14ac:dyDescent="0.2">
      <c r="A38" s="41" t="str">
        <f t="shared" si="2"/>
        <v>Рама П110 3500х1000</v>
      </c>
      <c r="B38" s="40" t="s">
        <v>122</v>
      </c>
      <c r="C38" s="79"/>
      <c r="D38" s="32">
        <f t="shared" si="3"/>
        <v>3439</v>
      </c>
      <c r="E38" s="10">
        <f t="shared" si="0"/>
        <v>0</v>
      </c>
      <c r="F38" s="124">
        <v>3439</v>
      </c>
      <c r="G38" s="10">
        <f t="shared" si="4"/>
        <v>0</v>
      </c>
      <c r="H38" s="40">
        <v>43.34</v>
      </c>
      <c r="I38" s="11">
        <f t="shared" si="1"/>
        <v>0</v>
      </c>
      <c r="J38" s="40" t="s">
        <v>116</v>
      </c>
      <c r="K38" s="126"/>
      <c r="L38" s="127"/>
    </row>
    <row r="39" spans="1:12" x14ac:dyDescent="0.2">
      <c r="A39" s="41" t="str">
        <f t="shared" si="2"/>
        <v>Рама П110 4000х1000</v>
      </c>
      <c r="B39" s="40" t="s">
        <v>47</v>
      </c>
      <c r="C39" s="79"/>
      <c r="D39" s="32">
        <f t="shared" si="3"/>
        <v>3768</v>
      </c>
      <c r="E39" s="10">
        <f t="shared" si="0"/>
        <v>0</v>
      </c>
      <c r="F39" s="124">
        <v>3768</v>
      </c>
      <c r="G39" s="10">
        <f t="shared" si="4"/>
        <v>0</v>
      </c>
      <c r="H39" s="40">
        <v>48.18</v>
      </c>
      <c r="I39" s="11">
        <f t="shared" si="1"/>
        <v>0</v>
      </c>
      <c r="J39" s="40" t="s">
        <v>116</v>
      </c>
      <c r="K39" s="126"/>
      <c r="L39" s="127"/>
    </row>
    <row r="40" spans="1:12" x14ac:dyDescent="0.2">
      <c r="A40" s="41" t="str">
        <f t="shared" si="2"/>
        <v>Рама П110 4500х1000</v>
      </c>
      <c r="B40" s="40" t="s">
        <v>123</v>
      </c>
      <c r="C40" s="79"/>
      <c r="D40" s="32">
        <f t="shared" si="3"/>
        <v>4342</v>
      </c>
      <c r="E40" s="10">
        <f t="shared" si="0"/>
        <v>0</v>
      </c>
      <c r="F40" s="124">
        <v>4342</v>
      </c>
      <c r="G40" s="10">
        <f t="shared" si="4"/>
        <v>0</v>
      </c>
      <c r="H40" s="40">
        <v>55.78</v>
      </c>
      <c r="I40" s="11">
        <f t="shared" si="1"/>
        <v>0</v>
      </c>
      <c r="J40" s="40" t="s">
        <v>116</v>
      </c>
      <c r="K40" s="126"/>
      <c r="L40" s="127"/>
    </row>
    <row r="41" spans="1:12" x14ac:dyDescent="0.2">
      <c r="A41" s="41" t="str">
        <f t="shared" si="2"/>
        <v>Рама П110 5000х1000</v>
      </c>
      <c r="B41" s="40" t="s">
        <v>48</v>
      </c>
      <c r="C41" s="79"/>
      <c r="D41" s="32">
        <f t="shared" si="3"/>
        <v>4784</v>
      </c>
      <c r="E41" s="10">
        <f t="shared" si="0"/>
        <v>0</v>
      </c>
      <c r="F41" s="124">
        <v>4784</v>
      </c>
      <c r="G41" s="10">
        <f t="shared" si="4"/>
        <v>0</v>
      </c>
      <c r="H41" s="40">
        <v>61.52</v>
      </c>
      <c r="I41" s="11">
        <f t="shared" si="1"/>
        <v>0</v>
      </c>
      <c r="J41" s="40" t="s">
        <v>116</v>
      </c>
      <c r="K41" s="126"/>
      <c r="L41" s="127"/>
    </row>
    <row r="42" spans="1:12" x14ac:dyDescent="0.2">
      <c r="A42" s="41" t="str">
        <f t="shared" si="2"/>
        <v>Рама П110 5500х1000</v>
      </c>
      <c r="B42" s="40" t="s">
        <v>124</v>
      </c>
      <c r="C42" s="79"/>
      <c r="D42" s="32">
        <f t="shared" si="3"/>
        <v>5213</v>
      </c>
      <c r="E42" s="10">
        <f t="shared" si="0"/>
        <v>0</v>
      </c>
      <c r="F42" s="124">
        <v>5213</v>
      </c>
      <c r="G42" s="10">
        <f t="shared" si="4"/>
        <v>0</v>
      </c>
      <c r="H42" s="40">
        <v>67.36</v>
      </c>
      <c r="I42" s="11">
        <f t="shared" si="1"/>
        <v>0</v>
      </c>
      <c r="J42" s="40" t="s">
        <v>116</v>
      </c>
      <c r="K42" s="126"/>
      <c r="L42" s="127"/>
    </row>
    <row r="43" spans="1:12" x14ac:dyDescent="0.2">
      <c r="A43" s="41" t="str">
        <f t="shared" si="2"/>
        <v>Рама П110 6000х1000</v>
      </c>
      <c r="B43" s="40" t="s">
        <v>49</v>
      </c>
      <c r="C43" s="79"/>
      <c r="D43" s="32">
        <f t="shared" si="3"/>
        <v>5641</v>
      </c>
      <c r="E43" s="10">
        <f t="shared" si="0"/>
        <v>0</v>
      </c>
      <c r="F43" s="124">
        <v>5641</v>
      </c>
      <c r="G43" s="10">
        <f t="shared" si="4"/>
        <v>0</v>
      </c>
      <c r="H43" s="40">
        <v>73.180000000000007</v>
      </c>
      <c r="I43" s="11">
        <f t="shared" si="1"/>
        <v>0</v>
      </c>
      <c r="J43" s="40" t="s">
        <v>116</v>
      </c>
      <c r="K43" s="126"/>
      <c r="L43" s="127"/>
    </row>
    <row r="44" spans="1:12" x14ac:dyDescent="0.2">
      <c r="A44" s="41" t="str">
        <f t="shared" si="2"/>
        <v>Рама П110 6500х1000</v>
      </c>
      <c r="B44" s="40" t="s">
        <v>125</v>
      </c>
      <c r="C44" s="79"/>
      <c r="D44" s="32">
        <f t="shared" si="3"/>
        <v>6069</v>
      </c>
      <c r="E44" s="10">
        <f t="shared" si="0"/>
        <v>0</v>
      </c>
      <c r="F44" s="124">
        <v>6069</v>
      </c>
      <c r="G44" s="10">
        <f t="shared" si="4"/>
        <v>0</v>
      </c>
      <c r="H44" s="40">
        <v>79.02</v>
      </c>
      <c r="I44" s="11">
        <f t="shared" si="1"/>
        <v>0</v>
      </c>
      <c r="J44" s="40" t="s">
        <v>116</v>
      </c>
      <c r="K44" s="126"/>
      <c r="L44" s="127"/>
    </row>
    <row r="45" spans="1:12" x14ac:dyDescent="0.2">
      <c r="A45" s="41" t="str">
        <f t="shared" si="2"/>
        <v>Рама П110 7000х1000</v>
      </c>
      <c r="B45" s="40" t="s">
        <v>51</v>
      </c>
      <c r="C45" s="79"/>
      <c r="D45" s="32">
        <f t="shared" si="3"/>
        <v>6398</v>
      </c>
      <c r="E45" s="10">
        <f t="shared" si="0"/>
        <v>0</v>
      </c>
      <c r="F45" s="124">
        <v>6398</v>
      </c>
      <c r="G45" s="10">
        <f t="shared" si="4"/>
        <v>0</v>
      </c>
      <c r="H45" s="40">
        <v>83.86</v>
      </c>
      <c r="I45" s="11">
        <f t="shared" si="1"/>
        <v>0</v>
      </c>
      <c r="J45" s="40" t="s">
        <v>116</v>
      </c>
      <c r="K45" s="126"/>
      <c r="L45" s="127"/>
    </row>
    <row r="46" spans="1:12" x14ac:dyDescent="0.2">
      <c r="A46" s="41" t="str">
        <f t="shared" si="2"/>
        <v>Рама П110 7500х1000</v>
      </c>
      <c r="B46" s="40" t="s">
        <v>126</v>
      </c>
      <c r="C46" s="79"/>
      <c r="D46" s="32">
        <f t="shared" si="3"/>
        <v>6827</v>
      </c>
      <c r="E46" s="10">
        <f t="shared" si="0"/>
        <v>0</v>
      </c>
      <c r="F46" s="124">
        <v>6827</v>
      </c>
      <c r="G46" s="10">
        <f t="shared" si="4"/>
        <v>0</v>
      </c>
      <c r="H46" s="40">
        <v>89.7</v>
      </c>
      <c r="I46" s="11">
        <f t="shared" si="1"/>
        <v>0</v>
      </c>
      <c r="J46" s="40" t="s">
        <v>116</v>
      </c>
      <c r="K46" s="126"/>
      <c r="L46" s="127"/>
    </row>
    <row r="47" spans="1:12" x14ac:dyDescent="0.2">
      <c r="A47" s="41" t="str">
        <f t="shared" si="2"/>
        <v>Рама П110 8000х1000</v>
      </c>
      <c r="B47" s="40" t="s">
        <v>127</v>
      </c>
      <c r="C47" s="79"/>
      <c r="D47" s="32">
        <f t="shared" si="3"/>
        <v>7255</v>
      </c>
      <c r="E47" s="10">
        <f t="shared" si="0"/>
        <v>0</v>
      </c>
      <c r="F47" s="124">
        <v>7255</v>
      </c>
      <c r="G47" s="10">
        <f t="shared" si="4"/>
        <v>0</v>
      </c>
      <c r="H47" s="40">
        <v>95.52</v>
      </c>
      <c r="I47" s="11">
        <f t="shared" si="1"/>
        <v>0</v>
      </c>
      <c r="J47" s="40" t="s">
        <v>116</v>
      </c>
      <c r="K47" s="126"/>
      <c r="L47" s="127"/>
    </row>
    <row r="48" spans="1:12" x14ac:dyDescent="0.2">
      <c r="A48" s="41" t="str">
        <f t="shared" si="2"/>
        <v>Рама П110 8500х1000</v>
      </c>
      <c r="B48" s="40" t="s">
        <v>128</v>
      </c>
      <c r="C48" s="79"/>
      <c r="D48" s="32">
        <f t="shared" si="3"/>
        <v>7698</v>
      </c>
      <c r="E48" s="10">
        <f t="shared" si="0"/>
        <v>0</v>
      </c>
      <c r="F48" s="124">
        <v>7698</v>
      </c>
      <c r="G48" s="10">
        <f t="shared" si="4"/>
        <v>0</v>
      </c>
      <c r="H48" s="40">
        <v>101.28</v>
      </c>
      <c r="I48" s="11">
        <f t="shared" si="1"/>
        <v>0</v>
      </c>
      <c r="J48" s="40" t="s">
        <v>116</v>
      </c>
      <c r="K48" s="126"/>
      <c r="L48" s="127"/>
    </row>
    <row r="49" spans="1:12" x14ac:dyDescent="0.2">
      <c r="A49" s="41" t="str">
        <f t="shared" si="2"/>
        <v>Рама П110 9000х1000</v>
      </c>
      <c r="B49" s="40" t="s">
        <v>129</v>
      </c>
      <c r="C49" s="79"/>
      <c r="D49" s="32">
        <f t="shared" si="3"/>
        <v>8126</v>
      </c>
      <c r="E49" s="10">
        <f t="shared" si="0"/>
        <v>0</v>
      </c>
      <c r="F49" s="124">
        <v>8126</v>
      </c>
      <c r="G49" s="10">
        <f t="shared" si="4"/>
        <v>0</v>
      </c>
      <c r="H49" s="40">
        <v>107.1</v>
      </c>
      <c r="I49" s="11">
        <f t="shared" si="1"/>
        <v>0</v>
      </c>
      <c r="J49" s="40" t="s">
        <v>116</v>
      </c>
      <c r="K49" s="126"/>
      <c r="L49" s="127"/>
    </row>
    <row r="50" spans="1:12" x14ac:dyDescent="0.2">
      <c r="A50" s="41" t="str">
        <f t="shared" si="2"/>
        <v>Рама П130 6000х1000</v>
      </c>
      <c r="B50" s="40" t="s">
        <v>49</v>
      </c>
      <c r="C50" s="79"/>
      <c r="D50" s="32">
        <f t="shared" si="3"/>
        <v>6512</v>
      </c>
      <c r="E50" s="10">
        <f t="shared" si="0"/>
        <v>0</v>
      </c>
      <c r="F50" s="124">
        <v>6512</v>
      </c>
      <c r="G50" s="10">
        <f t="shared" si="4"/>
        <v>0</v>
      </c>
      <c r="H50" s="40">
        <v>91.7</v>
      </c>
      <c r="I50" s="11">
        <f t="shared" si="1"/>
        <v>0</v>
      </c>
      <c r="J50" s="40" t="s">
        <v>136</v>
      </c>
      <c r="K50" s="126"/>
      <c r="L50" s="127"/>
    </row>
    <row r="51" spans="1:12" x14ac:dyDescent="0.2">
      <c r="A51" s="41" t="str">
        <f t="shared" si="2"/>
        <v>Рама П130 6500х1000</v>
      </c>
      <c r="B51" s="40" t="s">
        <v>125</v>
      </c>
      <c r="C51" s="79"/>
      <c r="D51" s="32">
        <f t="shared" si="3"/>
        <v>7009</v>
      </c>
      <c r="E51" s="10">
        <f t="shared" si="0"/>
        <v>0</v>
      </c>
      <c r="F51" s="124">
        <v>7009</v>
      </c>
      <c r="G51" s="10">
        <f t="shared" si="4"/>
        <v>0</v>
      </c>
      <c r="H51" s="40">
        <v>99</v>
      </c>
      <c r="I51" s="11">
        <f t="shared" si="1"/>
        <v>0</v>
      </c>
      <c r="J51" s="40" t="s">
        <v>136</v>
      </c>
      <c r="K51" s="126"/>
      <c r="L51" s="127"/>
    </row>
    <row r="52" spans="1:12" x14ac:dyDescent="0.2">
      <c r="A52" s="41" t="str">
        <f t="shared" si="2"/>
        <v>Рама П130 7000х1000</v>
      </c>
      <c r="B52" s="40" t="s">
        <v>51</v>
      </c>
      <c r="C52" s="79"/>
      <c r="D52" s="32">
        <f t="shared" si="3"/>
        <v>7380</v>
      </c>
      <c r="E52" s="10">
        <f t="shared" si="0"/>
        <v>0</v>
      </c>
      <c r="F52" s="124">
        <v>7380</v>
      </c>
      <c r="G52" s="10">
        <f t="shared" si="4"/>
        <v>0</v>
      </c>
      <c r="H52" s="40">
        <v>104.88</v>
      </c>
      <c r="I52" s="11">
        <f t="shared" si="1"/>
        <v>0</v>
      </c>
      <c r="J52" s="40" t="s">
        <v>136</v>
      </c>
      <c r="K52" s="126"/>
      <c r="L52" s="127"/>
    </row>
    <row r="53" spans="1:12" x14ac:dyDescent="0.2">
      <c r="A53" s="41" t="str">
        <f t="shared" si="2"/>
        <v>Рама П130 7500х1000</v>
      </c>
      <c r="B53" s="40" t="s">
        <v>126</v>
      </c>
      <c r="C53" s="79"/>
      <c r="D53" s="32">
        <f t="shared" si="3"/>
        <v>7877</v>
      </c>
      <c r="E53" s="10">
        <f t="shared" si="0"/>
        <v>0</v>
      </c>
      <c r="F53" s="124">
        <v>7877</v>
      </c>
      <c r="G53" s="10">
        <f t="shared" si="4"/>
        <v>0</v>
      </c>
      <c r="H53" s="40">
        <v>112.18</v>
      </c>
      <c r="I53" s="11">
        <f t="shared" si="1"/>
        <v>0</v>
      </c>
      <c r="J53" s="40" t="s">
        <v>136</v>
      </c>
      <c r="K53" s="126"/>
      <c r="L53" s="127"/>
    </row>
    <row r="54" spans="1:12" x14ac:dyDescent="0.2">
      <c r="A54" s="41" t="str">
        <f t="shared" si="2"/>
        <v>Рама П130 8000х1000</v>
      </c>
      <c r="B54" s="40" t="s">
        <v>127</v>
      </c>
      <c r="C54" s="79"/>
      <c r="D54" s="32">
        <f t="shared" si="3"/>
        <v>8374</v>
      </c>
      <c r="E54" s="10">
        <f t="shared" si="0"/>
        <v>0</v>
      </c>
      <c r="F54" s="124">
        <v>8374</v>
      </c>
      <c r="G54" s="10">
        <f t="shared" si="4"/>
        <v>0</v>
      </c>
      <c r="H54" s="40">
        <v>119.46</v>
      </c>
      <c r="I54" s="11">
        <f t="shared" si="1"/>
        <v>0</v>
      </c>
      <c r="J54" s="40" t="s">
        <v>136</v>
      </c>
      <c r="K54" s="126"/>
      <c r="L54" s="127"/>
    </row>
    <row r="55" spans="1:12" x14ac:dyDescent="0.2">
      <c r="A55" s="41" t="str">
        <f t="shared" si="2"/>
        <v>Рама П130 8500х1000</v>
      </c>
      <c r="B55" s="40" t="s">
        <v>128</v>
      </c>
      <c r="C55" s="79"/>
      <c r="D55" s="32">
        <f t="shared" si="3"/>
        <v>8885</v>
      </c>
      <c r="E55" s="10">
        <f t="shared" si="0"/>
        <v>0</v>
      </c>
      <c r="F55" s="124">
        <v>8885</v>
      </c>
      <c r="G55" s="10">
        <f t="shared" si="4"/>
        <v>0</v>
      </c>
      <c r="H55" s="40">
        <v>126.62</v>
      </c>
      <c r="I55" s="11">
        <f t="shared" si="1"/>
        <v>0</v>
      </c>
      <c r="J55" s="40" t="s">
        <v>136</v>
      </c>
      <c r="K55" s="126"/>
      <c r="L55" s="127"/>
    </row>
    <row r="56" spans="1:12" x14ac:dyDescent="0.2">
      <c r="A56" s="41" t="str">
        <f t="shared" si="2"/>
        <v>Рама П130 9000х1000</v>
      </c>
      <c r="B56" s="40" t="s">
        <v>129</v>
      </c>
      <c r="C56" s="79"/>
      <c r="D56" s="32">
        <f t="shared" si="3"/>
        <v>9382</v>
      </c>
      <c r="E56" s="10">
        <f t="shared" si="0"/>
        <v>0</v>
      </c>
      <c r="F56" s="124">
        <v>9382</v>
      </c>
      <c r="G56" s="10">
        <f t="shared" si="4"/>
        <v>0</v>
      </c>
      <c r="H56" s="40">
        <v>133.9</v>
      </c>
      <c r="I56" s="11">
        <f t="shared" si="1"/>
        <v>0</v>
      </c>
      <c r="J56" s="40" t="s">
        <v>136</v>
      </c>
      <c r="K56" s="126"/>
      <c r="L56" s="127"/>
    </row>
    <row r="57" spans="1:12" x14ac:dyDescent="0.2">
      <c r="A57" s="41" t="str">
        <f t="shared" si="2"/>
        <v>Рама П130 9500х1000</v>
      </c>
      <c r="B57" s="40" t="s">
        <v>130</v>
      </c>
      <c r="C57" s="79"/>
      <c r="D57" s="32">
        <f t="shared" si="3"/>
        <v>9879</v>
      </c>
      <c r="E57" s="10">
        <f t="shared" si="0"/>
        <v>0</v>
      </c>
      <c r="F57" s="124">
        <v>9879</v>
      </c>
      <c r="G57" s="10">
        <f t="shared" si="4"/>
        <v>0</v>
      </c>
      <c r="H57" s="40">
        <v>141.19999999999999</v>
      </c>
      <c r="I57" s="11">
        <f t="shared" si="1"/>
        <v>0</v>
      </c>
      <c r="J57" s="40" t="s">
        <v>136</v>
      </c>
      <c r="K57" s="126"/>
      <c r="L57" s="127"/>
    </row>
    <row r="58" spans="1:12" x14ac:dyDescent="0.2">
      <c r="A58" s="41" t="str">
        <f t="shared" si="2"/>
        <v>Рама П130 10000х1000</v>
      </c>
      <c r="B58" s="40" t="s">
        <v>131</v>
      </c>
      <c r="C58" s="79"/>
      <c r="D58" s="32">
        <f t="shared" si="3"/>
        <v>10250</v>
      </c>
      <c r="E58" s="10">
        <f t="shared" si="0"/>
        <v>0</v>
      </c>
      <c r="F58" s="124">
        <v>10250</v>
      </c>
      <c r="G58" s="10">
        <f t="shared" si="4"/>
        <v>0</v>
      </c>
      <c r="H58" s="40">
        <v>147.08000000000001</v>
      </c>
      <c r="I58" s="11">
        <f t="shared" si="1"/>
        <v>0</v>
      </c>
      <c r="J58" s="40" t="s">
        <v>136</v>
      </c>
      <c r="K58" s="126"/>
      <c r="L58" s="127"/>
    </row>
    <row r="59" spans="1:12" x14ac:dyDescent="0.2">
      <c r="A59" s="41" t="str">
        <f t="shared" si="2"/>
        <v>Рама П130 10500х1000</v>
      </c>
      <c r="B59" s="40" t="s">
        <v>132</v>
      </c>
      <c r="C59" s="79"/>
      <c r="D59" s="32">
        <f t="shared" si="3"/>
        <v>10747</v>
      </c>
      <c r="E59" s="10">
        <f t="shared" si="0"/>
        <v>0</v>
      </c>
      <c r="F59" s="124">
        <v>10747</v>
      </c>
      <c r="G59" s="10">
        <f t="shared" si="4"/>
        <v>0</v>
      </c>
      <c r="H59" s="40">
        <v>154.38</v>
      </c>
      <c r="I59" s="11">
        <f t="shared" si="1"/>
        <v>0</v>
      </c>
      <c r="J59" s="40" t="s">
        <v>136</v>
      </c>
      <c r="K59" s="126"/>
      <c r="L59" s="127"/>
    </row>
    <row r="60" spans="1:12" x14ac:dyDescent="0.2">
      <c r="A60" s="41" t="str">
        <f t="shared" si="2"/>
        <v>Рама П130 11000х1000</v>
      </c>
      <c r="B60" s="40" t="s">
        <v>133</v>
      </c>
      <c r="C60" s="79"/>
      <c r="D60" s="32">
        <f t="shared" si="3"/>
        <v>11244</v>
      </c>
      <c r="E60" s="10">
        <f t="shared" si="0"/>
        <v>0</v>
      </c>
      <c r="F60" s="124">
        <v>11244</v>
      </c>
      <c r="G60" s="10">
        <f t="shared" si="4"/>
        <v>0</v>
      </c>
      <c r="H60" s="40">
        <v>161.66</v>
      </c>
      <c r="I60" s="11">
        <f t="shared" si="1"/>
        <v>0</v>
      </c>
      <c r="J60" s="40" t="s">
        <v>136</v>
      </c>
      <c r="K60" s="126"/>
      <c r="L60" s="127"/>
    </row>
    <row r="61" spans="1:12" x14ac:dyDescent="0.2">
      <c r="A61" s="41" t="str">
        <f t="shared" si="2"/>
        <v>Рама П130 11500х1000</v>
      </c>
      <c r="B61" s="40" t="s">
        <v>134</v>
      </c>
      <c r="C61" s="79"/>
      <c r="D61" s="32">
        <f t="shared" si="3"/>
        <v>11732</v>
      </c>
      <c r="E61" s="10">
        <f t="shared" si="0"/>
        <v>0</v>
      </c>
      <c r="F61" s="124">
        <v>11732</v>
      </c>
      <c r="G61" s="10">
        <f t="shared" si="4"/>
        <v>0</v>
      </c>
      <c r="H61" s="40">
        <v>168.74</v>
      </c>
      <c r="I61" s="11">
        <f t="shared" si="1"/>
        <v>0</v>
      </c>
      <c r="J61" s="40" t="s">
        <v>136</v>
      </c>
      <c r="K61" s="126"/>
      <c r="L61" s="127"/>
    </row>
    <row r="62" spans="1:12" ht="13.5" thickBot="1" x14ac:dyDescent="0.25">
      <c r="A62" s="12" t="str">
        <f t="shared" si="2"/>
        <v>Рама П130 12000х1000</v>
      </c>
      <c r="B62" s="13" t="s">
        <v>135</v>
      </c>
      <c r="C62" s="78"/>
      <c r="D62" s="123">
        <f t="shared" si="3"/>
        <v>12252</v>
      </c>
      <c r="E62" s="14">
        <f t="shared" si="0"/>
        <v>0</v>
      </c>
      <c r="F62" s="125">
        <v>12252</v>
      </c>
      <c r="G62" s="14">
        <f t="shared" si="4"/>
        <v>0</v>
      </c>
      <c r="H62" s="13">
        <v>176.1</v>
      </c>
      <c r="I62" s="15">
        <f t="shared" si="1"/>
        <v>0</v>
      </c>
      <c r="J62" s="13" t="s">
        <v>136</v>
      </c>
      <c r="K62" s="126"/>
      <c r="L62" s="127"/>
    </row>
    <row r="63" spans="1:12" x14ac:dyDescent="0.2">
      <c r="A63" s="16" t="s">
        <v>20</v>
      </c>
      <c r="B63" s="17">
        <v>1825</v>
      </c>
      <c r="C63" s="80"/>
      <c r="D63" s="10">
        <f t="shared" si="3"/>
        <v>844</v>
      </c>
      <c r="E63" s="10">
        <f t="shared" si="0"/>
        <v>0</v>
      </c>
      <c r="F63" s="10">
        <v>844</v>
      </c>
      <c r="G63" s="10">
        <f t="shared" si="4"/>
        <v>0</v>
      </c>
      <c r="H63" s="11">
        <v>7.97</v>
      </c>
      <c r="I63" s="11">
        <f t="shared" si="1"/>
        <v>0</v>
      </c>
      <c r="J63" s="11" t="s">
        <v>21</v>
      </c>
      <c r="L63" s="18"/>
    </row>
    <row r="64" spans="1:12" x14ac:dyDescent="0.2">
      <c r="A64" s="3" t="s">
        <v>22</v>
      </c>
      <c r="B64" s="19">
        <v>1825</v>
      </c>
      <c r="C64" s="81"/>
      <c r="D64" s="4">
        <f t="shared" si="3"/>
        <v>1003</v>
      </c>
      <c r="E64" s="4">
        <f t="shared" si="0"/>
        <v>0</v>
      </c>
      <c r="F64" s="4">
        <v>1003</v>
      </c>
      <c r="G64" s="4">
        <f t="shared" si="4"/>
        <v>0</v>
      </c>
      <c r="H64" s="20">
        <v>9.7200000000000006</v>
      </c>
      <c r="I64" s="20">
        <f t="shared" si="1"/>
        <v>0</v>
      </c>
      <c r="J64" s="20" t="s">
        <v>23</v>
      </c>
      <c r="L64" s="18"/>
    </row>
    <row r="65" spans="1:12" x14ac:dyDescent="0.2">
      <c r="A65" s="3" t="s">
        <v>24</v>
      </c>
      <c r="B65" s="19">
        <v>1825</v>
      </c>
      <c r="C65" s="81"/>
      <c r="D65" s="4">
        <f t="shared" si="3"/>
        <v>1079</v>
      </c>
      <c r="E65" s="4">
        <f t="shared" si="0"/>
        <v>0</v>
      </c>
      <c r="F65" s="4">
        <v>1079</v>
      </c>
      <c r="G65" s="4">
        <f t="shared" si="4"/>
        <v>0</v>
      </c>
      <c r="H65" s="20">
        <v>11.47</v>
      </c>
      <c r="I65" s="20">
        <f t="shared" si="1"/>
        <v>0</v>
      </c>
      <c r="J65" s="20" t="s">
        <v>25</v>
      </c>
      <c r="L65" s="18"/>
    </row>
    <row r="66" spans="1:12" x14ac:dyDescent="0.2">
      <c r="A66" s="3" t="s">
        <v>26</v>
      </c>
      <c r="B66" s="21">
        <v>2250</v>
      </c>
      <c r="C66" s="81"/>
      <c r="D66" s="4">
        <f t="shared" si="3"/>
        <v>1039</v>
      </c>
      <c r="E66" s="10">
        <f t="shared" si="0"/>
        <v>0</v>
      </c>
      <c r="F66" s="4">
        <v>1039</v>
      </c>
      <c r="G66" s="10">
        <f t="shared" si="4"/>
        <v>0</v>
      </c>
      <c r="H66" s="20">
        <v>9.5500000000000007</v>
      </c>
      <c r="I66" s="11">
        <f t="shared" si="1"/>
        <v>0</v>
      </c>
      <c r="J66" s="20" t="s">
        <v>21</v>
      </c>
      <c r="L66" s="18"/>
    </row>
    <row r="67" spans="1:12" x14ac:dyDescent="0.2">
      <c r="A67" s="3" t="s">
        <v>27</v>
      </c>
      <c r="B67" s="21">
        <v>2250</v>
      </c>
      <c r="C67" s="81"/>
      <c r="D67" s="4">
        <f t="shared" si="3"/>
        <v>1131</v>
      </c>
      <c r="E67" s="10">
        <f t="shared" si="0"/>
        <v>0</v>
      </c>
      <c r="F67" s="4">
        <v>1131</v>
      </c>
      <c r="G67" s="10">
        <f t="shared" si="4"/>
        <v>0</v>
      </c>
      <c r="H67" s="20">
        <v>11.71</v>
      </c>
      <c r="I67" s="11">
        <f t="shared" si="1"/>
        <v>0</v>
      </c>
      <c r="J67" s="20" t="s">
        <v>23</v>
      </c>
      <c r="L67" s="18"/>
    </row>
    <row r="68" spans="1:12" x14ac:dyDescent="0.2">
      <c r="A68" s="3" t="s">
        <v>28</v>
      </c>
      <c r="B68" s="21">
        <v>2250</v>
      </c>
      <c r="C68" s="81"/>
      <c r="D68" s="4">
        <f t="shared" si="3"/>
        <v>1119</v>
      </c>
      <c r="E68" s="10">
        <f t="shared" si="0"/>
        <v>0</v>
      </c>
      <c r="F68" s="4">
        <v>1119</v>
      </c>
      <c r="G68" s="10">
        <f t="shared" si="4"/>
        <v>0</v>
      </c>
      <c r="H68" s="20">
        <v>13.87</v>
      </c>
      <c r="I68" s="11">
        <f t="shared" si="1"/>
        <v>0</v>
      </c>
      <c r="J68" s="20" t="s">
        <v>25</v>
      </c>
      <c r="L68" s="18"/>
    </row>
    <row r="69" spans="1:12" x14ac:dyDescent="0.2">
      <c r="A69" s="3" t="s">
        <v>29</v>
      </c>
      <c r="B69" s="21">
        <v>2250</v>
      </c>
      <c r="C69" s="81"/>
      <c r="D69" s="4">
        <f t="shared" si="3"/>
        <v>1647</v>
      </c>
      <c r="E69" s="10">
        <f t="shared" si="0"/>
        <v>0</v>
      </c>
      <c r="F69" s="4">
        <v>1647</v>
      </c>
      <c r="G69" s="10">
        <f t="shared" si="4"/>
        <v>0</v>
      </c>
      <c r="H69" s="20">
        <v>19.43</v>
      </c>
      <c r="I69" s="11">
        <f t="shared" si="1"/>
        <v>0</v>
      </c>
      <c r="J69" s="20" t="s">
        <v>30</v>
      </c>
      <c r="L69" s="18"/>
    </row>
    <row r="70" spans="1:12" x14ac:dyDescent="0.2">
      <c r="A70" s="3" t="s">
        <v>31</v>
      </c>
      <c r="B70" s="21">
        <v>2700</v>
      </c>
      <c r="C70" s="81"/>
      <c r="D70" s="4">
        <f t="shared" si="3"/>
        <v>1149</v>
      </c>
      <c r="E70" s="10">
        <f t="shared" si="0"/>
        <v>0</v>
      </c>
      <c r="F70" s="4">
        <v>1149</v>
      </c>
      <c r="G70" s="10">
        <f t="shared" si="4"/>
        <v>0</v>
      </c>
      <c r="H70" s="20">
        <v>11.22</v>
      </c>
      <c r="I70" s="11">
        <f t="shared" si="1"/>
        <v>0</v>
      </c>
      <c r="J70" s="20" t="s">
        <v>21</v>
      </c>
      <c r="L70" s="18"/>
    </row>
    <row r="71" spans="1:12" x14ac:dyDescent="0.2">
      <c r="A71" s="3" t="s">
        <v>32</v>
      </c>
      <c r="B71" s="21">
        <v>2700</v>
      </c>
      <c r="C71" s="81"/>
      <c r="D71" s="4">
        <f t="shared" si="3"/>
        <v>1259</v>
      </c>
      <c r="E71" s="10">
        <f t="shared" si="0"/>
        <v>0</v>
      </c>
      <c r="F71" s="4">
        <v>1259</v>
      </c>
      <c r="G71" s="10">
        <f t="shared" si="4"/>
        <v>0</v>
      </c>
      <c r="H71" s="20">
        <v>13.81</v>
      </c>
      <c r="I71" s="11">
        <f t="shared" si="1"/>
        <v>0</v>
      </c>
      <c r="J71" s="20" t="s">
        <v>23</v>
      </c>
      <c r="L71" s="18"/>
    </row>
    <row r="72" spans="1:12" x14ac:dyDescent="0.2">
      <c r="A72" s="3" t="s">
        <v>33</v>
      </c>
      <c r="B72" s="21">
        <v>2700</v>
      </c>
      <c r="C72" s="81"/>
      <c r="D72" s="4">
        <f t="shared" si="3"/>
        <v>1369</v>
      </c>
      <c r="E72" s="10">
        <f t="shared" si="0"/>
        <v>0</v>
      </c>
      <c r="F72" s="4">
        <v>1369</v>
      </c>
      <c r="G72" s="10">
        <f t="shared" si="4"/>
        <v>0</v>
      </c>
      <c r="H72" s="20">
        <v>16.399999999999999</v>
      </c>
      <c r="I72" s="11">
        <f t="shared" si="1"/>
        <v>0</v>
      </c>
      <c r="J72" s="20" t="s">
        <v>25</v>
      </c>
      <c r="L72" s="18"/>
    </row>
    <row r="73" spans="1:12" x14ac:dyDescent="0.2">
      <c r="A73" s="3" t="s">
        <v>34</v>
      </c>
      <c r="B73" s="21">
        <v>2700</v>
      </c>
      <c r="C73" s="81"/>
      <c r="D73" s="4">
        <f t="shared" si="3"/>
        <v>1750</v>
      </c>
      <c r="E73" s="10">
        <f t="shared" si="0"/>
        <v>0</v>
      </c>
      <c r="F73" s="4">
        <v>1750</v>
      </c>
      <c r="G73" s="10">
        <f t="shared" si="4"/>
        <v>0</v>
      </c>
      <c r="H73" s="20">
        <v>23.07</v>
      </c>
      <c r="I73" s="11">
        <f t="shared" si="1"/>
        <v>0</v>
      </c>
      <c r="J73" s="20" t="s">
        <v>30</v>
      </c>
      <c r="L73" s="18"/>
    </row>
    <row r="74" spans="1:12" x14ac:dyDescent="0.2">
      <c r="A74" s="3" t="s">
        <v>35</v>
      </c>
      <c r="B74" s="21">
        <v>3300</v>
      </c>
      <c r="C74" s="81"/>
      <c r="D74" s="4">
        <f t="shared" si="3"/>
        <v>1399</v>
      </c>
      <c r="E74" s="10">
        <f t="shared" si="0"/>
        <v>0</v>
      </c>
      <c r="F74" s="4">
        <v>1399</v>
      </c>
      <c r="G74" s="10">
        <f t="shared" si="4"/>
        <v>0</v>
      </c>
      <c r="H74" s="20">
        <v>13.44</v>
      </c>
      <c r="I74" s="11">
        <f t="shared" si="1"/>
        <v>0</v>
      </c>
      <c r="J74" s="20" t="s">
        <v>21</v>
      </c>
      <c r="L74" s="18"/>
    </row>
    <row r="75" spans="1:12" x14ac:dyDescent="0.2">
      <c r="A75" s="3" t="s">
        <v>36</v>
      </c>
      <c r="B75" s="21">
        <v>3300</v>
      </c>
      <c r="C75" s="81"/>
      <c r="D75" s="4">
        <f t="shared" si="3"/>
        <v>1509</v>
      </c>
      <c r="E75" s="10">
        <f t="shared" si="0"/>
        <v>0</v>
      </c>
      <c r="F75" s="4">
        <v>1509</v>
      </c>
      <c r="G75" s="10">
        <f t="shared" si="4"/>
        <v>0</v>
      </c>
      <c r="H75" s="20">
        <v>16.61</v>
      </c>
      <c r="I75" s="11">
        <f t="shared" si="1"/>
        <v>0</v>
      </c>
      <c r="J75" s="20" t="s">
        <v>23</v>
      </c>
      <c r="L75" s="18"/>
    </row>
    <row r="76" spans="1:12" x14ac:dyDescent="0.2">
      <c r="A76" s="3" t="s">
        <v>37</v>
      </c>
      <c r="B76" s="21">
        <v>3300</v>
      </c>
      <c r="C76" s="81"/>
      <c r="D76" s="4">
        <f t="shared" si="3"/>
        <v>1653</v>
      </c>
      <c r="E76" s="10">
        <f t="shared" si="0"/>
        <v>0</v>
      </c>
      <c r="F76" s="4">
        <v>1653</v>
      </c>
      <c r="G76" s="10">
        <f t="shared" si="4"/>
        <v>0</v>
      </c>
      <c r="H76" s="20">
        <v>19.78</v>
      </c>
      <c r="I76" s="11">
        <f t="shared" si="1"/>
        <v>0</v>
      </c>
      <c r="J76" s="20" t="s">
        <v>25</v>
      </c>
      <c r="L76" s="18"/>
    </row>
    <row r="77" spans="1:12" ht="13.5" thickBot="1" x14ac:dyDescent="0.25">
      <c r="A77" s="22" t="s">
        <v>38</v>
      </c>
      <c r="B77" s="23">
        <v>3300</v>
      </c>
      <c r="C77" s="82"/>
      <c r="D77" s="14">
        <f t="shared" si="3"/>
        <v>1973</v>
      </c>
      <c r="E77" s="14">
        <f t="shared" ref="E77:E101" si="5">C77*D77</f>
        <v>0</v>
      </c>
      <c r="F77" s="14">
        <v>1973</v>
      </c>
      <c r="G77" s="14">
        <f t="shared" si="4"/>
        <v>0</v>
      </c>
      <c r="H77" s="15">
        <v>27.93</v>
      </c>
      <c r="I77" s="15">
        <f t="shared" ref="I77:I98" si="6">C77*H77</f>
        <v>0</v>
      </c>
      <c r="J77" s="15" t="s">
        <v>30</v>
      </c>
      <c r="L77" s="18"/>
    </row>
    <row r="78" spans="1:12" x14ac:dyDescent="0.2">
      <c r="A78" s="24" t="s">
        <v>39</v>
      </c>
      <c r="B78" s="11" t="s">
        <v>40</v>
      </c>
      <c r="C78" s="83">
        <f>SUM(C63:C77)*2</f>
        <v>0</v>
      </c>
      <c r="D78" s="25">
        <f t="shared" ref="D78:D101" si="7">ROUND(F78*(1-$F$11/100),2)</f>
        <v>4</v>
      </c>
      <c r="E78" s="25">
        <f t="shared" si="5"/>
        <v>0</v>
      </c>
      <c r="F78" s="25">
        <v>4</v>
      </c>
      <c r="G78" s="10">
        <f t="shared" ref="G78:G101" si="8">C78*F78</f>
        <v>0</v>
      </c>
      <c r="H78" s="11">
        <v>0.02</v>
      </c>
      <c r="I78" s="11">
        <f t="shared" si="6"/>
        <v>0</v>
      </c>
      <c r="J78" s="11" t="s">
        <v>40</v>
      </c>
    </row>
    <row r="79" spans="1:12" ht="25.5" x14ac:dyDescent="0.2">
      <c r="A79" s="26" t="s">
        <v>50</v>
      </c>
      <c r="B79" s="20" t="s">
        <v>40</v>
      </c>
      <c r="C79" s="84">
        <f>SUM(C13:C62)*2</f>
        <v>0</v>
      </c>
      <c r="D79" s="5">
        <f t="shared" si="7"/>
        <v>24</v>
      </c>
      <c r="E79" s="25">
        <f t="shared" si="5"/>
        <v>0</v>
      </c>
      <c r="F79" s="5">
        <v>24</v>
      </c>
      <c r="G79" s="4">
        <f t="shared" si="8"/>
        <v>0</v>
      </c>
      <c r="H79" s="20">
        <v>0.112</v>
      </c>
      <c r="I79" s="20">
        <f t="shared" si="6"/>
        <v>0</v>
      </c>
      <c r="J79" s="11" t="s">
        <v>40</v>
      </c>
    </row>
    <row r="80" spans="1:12" x14ac:dyDescent="0.2">
      <c r="A80" s="1" t="s">
        <v>41</v>
      </c>
      <c r="B80" s="21">
        <v>100</v>
      </c>
      <c r="C80" s="84"/>
      <c r="D80" s="5">
        <f t="shared" si="7"/>
        <v>43</v>
      </c>
      <c r="E80" s="25">
        <f t="shared" si="5"/>
        <v>0</v>
      </c>
      <c r="F80" s="5">
        <v>43</v>
      </c>
      <c r="G80" s="4">
        <f t="shared" si="8"/>
        <v>0</v>
      </c>
      <c r="H80" s="20">
        <v>0.17</v>
      </c>
      <c r="I80" s="20">
        <f t="shared" si="6"/>
        <v>0</v>
      </c>
      <c r="J80" s="11" t="s">
        <v>40</v>
      </c>
    </row>
    <row r="81" spans="1:10" x14ac:dyDescent="0.2">
      <c r="A81" s="1" t="s">
        <v>41</v>
      </c>
      <c r="B81" s="21">
        <v>200</v>
      </c>
      <c r="C81" s="84"/>
      <c r="D81" s="5">
        <f t="shared" si="7"/>
        <v>69</v>
      </c>
      <c r="E81" s="25">
        <f t="shared" si="5"/>
        <v>0</v>
      </c>
      <c r="F81" s="5">
        <v>69</v>
      </c>
      <c r="G81" s="4">
        <f t="shared" si="8"/>
        <v>0</v>
      </c>
      <c r="H81" s="20">
        <v>0.3</v>
      </c>
      <c r="I81" s="20">
        <f t="shared" si="6"/>
        <v>0</v>
      </c>
      <c r="J81" s="11" t="s">
        <v>40</v>
      </c>
    </row>
    <row r="82" spans="1:10" x14ac:dyDescent="0.2">
      <c r="A82" s="1" t="s">
        <v>41</v>
      </c>
      <c r="B82" s="21">
        <v>300</v>
      </c>
      <c r="C82" s="84"/>
      <c r="D82" s="5">
        <f t="shared" si="7"/>
        <v>83</v>
      </c>
      <c r="E82" s="25">
        <f t="shared" si="5"/>
        <v>0</v>
      </c>
      <c r="F82" s="5">
        <v>83</v>
      </c>
      <c r="G82" s="4">
        <f t="shared" si="8"/>
        <v>0</v>
      </c>
      <c r="H82" s="20">
        <v>0.5</v>
      </c>
      <c r="I82" s="20">
        <f t="shared" si="6"/>
        <v>0</v>
      </c>
      <c r="J82" s="11" t="s">
        <v>40</v>
      </c>
    </row>
    <row r="83" spans="1:10" x14ac:dyDescent="0.2">
      <c r="A83" s="1" t="s">
        <v>41</v>
      </c>
      <c r="B83" s="27">
        <v>400</v>
      </c>
      <c r="C83" s="84"/>
      <c r="D83" s="5">
        <f t="shared" si="7"/>
        <v>93</v>
      </c>
      <c r="E83" s="25">
        <f t="shared" si="5"/>
        <v>0</v>
      </c>
      <c r="F83" s="5">
        <v>93</v>
      </c>
      <c r="G83" s="4">
        <f t="shared" si="8"/>
        <v>0</v>
      </c>
      <c r="H83" s="20">
        <v>0.7</v>
      </c>
      <c r="I83" s="20">
        <f t="shared" si="6"/>
        <v>0</v>
      </c>
      <c r="J83" s="11" t="s">
        <v>40</v>
      </c>
    </row>
    <row r="84" spans="1:10" x14ac:dyDescent="0.2">
      <c r="A84" s="1" t="s">
        <v>41</v>
      </c>
      <c r="B84" s="27">
        <v>500</v>
      </c>
      <c r="C84" s="84"/>
      <c r="D84" s="5">
        <f t="shared" si="7"/>
        <v>103</v>
      </c>
      <c r="E84" s="25">
        <f t="shared" si="5"/>
        <v>0</v>
      </c>
      <c r="F84" s="5">
        <v>103</v>
      </c>
      <c r="G84" s="4">
        <f t="shared" si="8"/>
        <v>0</v>
      </c>
      <c r="H84" s="20">
        <v>0.8</v>
      </c>
      <c r="I84" s="20">
        <f t="shared" si="6"/>
        <v>0</v>
      </c>
      <c r="J84" s="11" t="s">
        <v>40</v>
      </c>
    </row>
    <row r="85" spans="1:10" x14ac:dyDescent="0.2">
      <c r="A85" s="1" t="s">
        <v>41</v>
      </c>
      <c r="B85" s="27">
        <v>600</v>
      </c>
      <c r="C85" s="84"/>
      <c r="D85" s="5">
        <f t="shared" si="7"/>
        <v>137</v>
      </c>
      <c r="E85" s="25">
        <f t="shared" si="5"/>
        <v>0</v>
      </c>
      <c r="F85" s="5">
        <v>137</v>
      </c>
      <c r="G85" s="4">
        <f t="shared" si="8"/>
        <v>0</v>
      </c>
      <c r="H85" s="20">
        <v>0.91</v>
      </c>
      <c r="I85" s="20">
        <f t="shared" si="6"/>
        <v>0</v>
      </c>
      <c r="J85" s="11" t="s">
        <v>40</v>
      </c>
    </row>
    <row r="86" spans="1:10" x14ac:dyDescent="0.2">
      <c r="A86" s="1" t="s">
        <v>41</v>
      </c>
      <c r="B86" s="27">
        <v>700</v>
      </c>
      <c r="C86" s="84"/>
      <c r="D86" s="5">
        <f t="shared" si="7"/>
        <v>159</v>
      </c>
      <c r="E86" s="25">
        <f t="shared" si="5"/>
        <v>0</v>
      </c>
      <c r="F86" s="5">
        <v>159</v>
      </c>
      <c r="G86" s="4">
        <f t="shared" si="8"/>
        <v>0</v>
      </c>
      <c r="H86" s="20">
        <v>1.05</v>
      </c>
      <c r="I86" s="20">
        <f t="shared" si="6"/>
        <v>0</v>
      </c>
      <c r="J86" s="11" t="s">
        <v>40</v>
      </c>
    </row>
    <row r="87" spans="1:10" x14ac:dyDescent="0.2">
      <c r="A87" s="1" t="s">
        <v>41</v>
      </c>
      <c r="B87" s="27">
        <v>800</v>
      </c>
      <c r="C87" s="84"/>
      <c r="D87" s="5">
        <f t="shared" si="7"/>
        <v>182</v>
      </c>
      <c r="E87" s="25">
        <f t="shared" si="5"/>
        <v>0</v>
      </c>
      <c r="F87" s="5">
        <v>182</v>
      </c>
      <c r="G87" s="4">
        <f t="shared" si="8"/>
        <v>0</v>
      </c>
      <c r="H87" s="20">
        <v>1.19</v>
      </c>
      <c r="I87" s="20">
        <f t="shared" si="6"/>
        <v>0</v>
      </c>
      <c r="J87" s="11" t="s">
        <v>40</v>
      </c>
    </row>
    <row r="88" spans="1:10" x14ac:dyDescent="0.2">
      <c r="A88" s="1" t="s">
        <v>41</v>
      </c>
      <c r="B88" s="27">
        <v>900</v>
      </c>
      <c r="C88" s="84"/>
      <c r="D88" s="5">
        <f t="shared" si="7"/>
        <v>207</v>
      </c>
      <c r="E88" s="25">
        <f t="shared" si="5"/>
        <v>0</v>
      </c>
      <c r="F88" s="5">
        <v>207</v>
      </c>
      <c r="G88" s="4">
        <f t="shared" si="8"/>
        <v>0</v>
      </c>
      <c r="H88" s="20">
        <v>1.33</v>
      </c>
      <c r="I88" s="20">
        <f t="shared" si="6"/>
        <v>0</v>
      </c>
      <c r="J88" s="11" t="s">
        <v>40</v>
      </c>
    </row>
    <row r="89" spans="1:10" ht="13.5" thickBot="1" x14ac:dyDescent="0.25">
      <c r="A89" s="63" t="s">
        <v>41</v>
      </c>
      <c r="B89" s="64">
        <v>1000</v>
      </c>
      <c r="C89" s="85"/>
      <c r="D89" s="61">
        <f t="shared" si="7"/>
        <v>213</v>
      </c>
      <c r="E89" s="61">
        <f t="shared" si="5"/>
        <v>0</v>
      </c>
      <c r="F89" s="61">
        <v>213</v>
      </c>
      <c r="G89" s="14">
        <f t="shared" si="8"/>
        <v>0</v>
      </c>
      <c r="H89" s="15">
        <v>1.47</v>
      </c>
      <c r="I89" s="15">
        <f t="shared" si="6"/>
        <v>0</v>
      </c>
      <c r="J89" s="15" t="s">
        <v>40</v>
      </c>
    </row>
    <row r="90" spans="1:10" x14ac:dyDescent="0.2">
      <c r="A90" s="24" t="s">
        <v>42</v>
      </c>
      <c r="B90" s="62">
        <v>1000</v>
      </c>
      <c r="C90" s="83"/>
      <c r="D90" s="25">
        <f t="shared" si="7"/>
        <v>267</v>
      </c>
      <c r="E90" s="25">
        <f t="shared" si="5"/>
        <v>0</v>
      </c>
      <c r="F90" s="25">
        <v>267</v>
      </c>
      <c r="G90" s="10">
        <f t="shared" si="8"/>
        <v>0</v>
      </c>
      <c r="H90" s="11">
        <v>2.38</v>
      </c>
      <c r="I90" s="11">
        <f t="shared" si="6"/>
        <v>0</v>
      </c>
      <c r="J90" s="11" t="s">
        <v>40</v>
      </c>
    </row>
    <row r="91" spans="1:10" x14ac:dyDescent="0.2">
      <c r="A91" s="1" t="s">
        <v>42</v>
      </c>
      <c r="B91" s="27">
        <v>1100</v>
      </c>
      <c r="C91" s="84"/>
      <c r="D91" s="5">
        <f t="shared" si="7"/>
        <v>275</v>
      </c>
      <c r="E91" s="25">
        <f t="shared" si="5"/>
        <v>0</v>
      </c>
      <c r="F91" s="5">
        <v>275</v>
      </c>
      <c r="G91" s="4">
        <f t="shared" si="8"/>
        <v>0</v>
      </c>
      <c r="H91" s="20">
        <v>2.62</v>
      </c>
      <c r="I91" s="20">
        <f t="shared" si="6"/>
        <v>0</v>
      </c>
      <c r="J91" s="11" t="s">
        <v>40</v>
      </c>
    </row>
    <row r="92" spans="1:10" ht="13.5" thickBot="1" x14ac:dyDescent="0.25">
      <c r="A92" s="22" t="s">
        <v>43</v>
      </c>
      <c r="B92" s="15" t="s">
        <v>44</v>
      </c>
      <c r="C92" s="85"/>
      <c r="D92" s="61">
        <f t="shared" si="7"/>
        <v>80</v>
      </c>
      <c r="E92" s="61">
        <f t="shared" si="5"/>
        <v>0</v>
      </c>
      <c r="F92" s="61">
        <v>80</v>
      </c>
      <c r="G92" s="14">
        <f t="shared" si="8"/>
        <v>0</v>
      </c>
      <c r="H92" s="15">
        <v>0.77</v>
      </c>
      <c r="I92" s="15">
        <f t="shared" si="6"/>
        <v>0</v>
      </c>
      <c r="J92" s="15" t="s">
        <v>40</v>
      </c>
    </row>
    <row r="93" spans="1:10" x14ac:dyDescent="0.2">
      <c r="A93" s="24" t="s">
        <v>54</v>
      </c>
      <c r="B93" s="11" t="s">
        <v>40</v>
      </c>
      <c r="C93" s="83"/>
      <c r="D93" s="25">
        <f t="shared" si="7"/>
        <v>515</v>
      </c>
      <c r="E93" s="25">
        <f t="shared" si="5"/>
        <v>0</v>
      </c>
      <c r="F93" s="25">
        <v>515</v>
      </c>
      <c r="G93" s="10">
        <f t="shared" si="8"/>
        <v>0</v>
      </c>
      <c r="H93" s="11">
        <v>5</v>
      </c>
      <c r="I93" s="11">
        <f t="shared" si="6"/>
        <v>0</v>
      </c>
      <c r="J93" s="11" t="s">
        <v>40</v>
      </c>
    </row>
    <row r="94" spans="1:10" ht="25.5" x14ac:dyDescent="0.2">
      <c r="A94" s="108" t="s">
        <v>63</v>
      </c>
      <c r="B94" s="11">
        <v>1000</v>
      </c>
      <c r="C94" s="83"/>
      <c r="D94" s="25">
        <f t="shared" si="7"/>
        <v>1193</v>
      </c>
      <c r="E94" s="25">
        <f t="shared" si="5"/>
        <v>0</v>
      </c>
      <c r="F94" s="25">
        <v>1193</v>
      </c>
      <c r="G94" s="10">
        <f t="shared" si="8"/>
        <v>0</v>
      </c>
      <c r="H94" s="11">
        <v>10.199999999999999</v>
      </c>
      <c r="I94" s="11">
        <f t="shared" si="6"/>
        <v>0</v>
      </c>
      <c r="J94" s="11" t="s">
        <v>40</v>
      </c>
    </row>
    <row r="95" spans="1:10" ht="25.5" x14ac:dyDescent="0.2">
      <c r="A95" s="108" t="s">
        <v>56</v>
      </c>
      <c r="B95" s="11">
        <v>1000</v>
      </c>
      <c r="C95" s="83"/>
      <c r="D95" s="25">
        <f t="shared" si="7"/>
        <v>1649</v>
      </c>
      <c r="E95" s="25">
        <f t="shared" si="5"/>
        <v>0</v>
      </c>
      <c r="F95" s="25">
        <v>1649</v>
      </c>
      <c r="G95" s="10">
        <f t="shared" si="8"/>
        <v>0</v>
      </c>
      <c r="H95" s="11">
        <v>14.6</v>
      </c>
      <c r="I95" s="11">
        <f t="shared" si="6"/>
        <v>0</v>
      </c>
      <c r="J95" s="11" t="s">
        <v>40</v>
      </c>
    </row>
    <row r="96" spans="1:10" ht="25.5" x14ac:dyDescent="0.2">
      <c r="A96" s="108" t="s">
        <v>57</v>
      </c>
      <c r="B96" s="11">
        <v>1100</v>
      </c>
      <c r="C96" s="83"/>
      <c r="D96" s="25">
        <f t="shared" si="7"/>
        <v>1231</v>
      </c>
      <c r="E96" s="25">
        <f t="shared" si="5"/>
        <v>0</v>
      </c>
      <c r="F96" s="25">
        <v>1231</v>
      </c>
      <c r="G96" s="10">
        <f t="shared" si="8"/>
        <v>0</v>
      </c>
      <c r="H96" s="11">
        <v>11</v>
      </c>
      <c r="I96" s="11">
        <f t="shared" si="6"/>
        <v>0</v>
      </c>
      <c r="J96" s="11" t="s">
        <v>40</v>
      </c>
    </row>
    <row r="97" spans="1:10" ht="25.5" x14ac:dyDescent="0.2">
      <c r="A97" s="108" t="s">
        <v>58</v>
      </c>
      <c r="B97" s="11">
        <v>1100</v>
      </c>
      <c r="C97" s="83"/>
      <c r="D97" s="25">
        <f t="shared" si="7"/>
        <v>1727</v>
      </c>
      <c r="E97" s="25">
        <f t="shared" si="5"/>
        <v>0</v>
      </c>
      <c r="F97" s="25">
        <v>1727</v>
      </c>
      <c r="G97" s="10">
        <f t="shared" si="8"/>
        <v>0</v>
      </c>
      <c r="H97" s="11">
        <v>16.2</v>
      </c>
      <c r="I97" s="11">
        <f t="shared" si="6"/>
        <v>0</v>
      </c>
      <c r="J97" s="11" t="s">
        <v>40</v>
      </c>
    </row>
    <row r="98" spans="1:10" ht="25.5" x14ac:dyDescent="0.2">
      <c r="A98" s="108" t="s">
        <v>59</v>
      </c>
      <c r="B98" s="28">
        <v>2200</v>
      </c>
      <c r="C98" s="84"/>
      <c r="D98" s="5">
        <f t="shared" si="7"/>
        <v>1579</v>
      </c>
      <c r="E98" s="25">
        <f t="shared" si="5"/>
        <v>0</v>
      </c>
      <c r="F98" s="5">
        <v>1579</v>
      </c>
      <c r="G98" s="4">
        <f t="shared" si="8"/>
        <v>0</v>
      </c>
      <c r="H98" s="20">
        <v>15.7</v>
      </c>
      <c r="I98" s="20">
        <f t="shared" si="6"/>
        <v>0</v>
      </c>
      <c r="J98" s="11" t="s">
        <v>40</v>
      </c>
    </row>
    <row r="99" spans="1:10" ht="25.5" x14ac:dyDescent="0.2">
      <c r="A99" s="108" t="s">
        <v>60</v>
      </c>
      <c r="B99" s="28">
        <v>2200</v>
      </c>
      <c r="C99" s="84"/>
      <c r="D99" s="5">
        <f t="shared" si="7"/>
        <v>2425</v>
      </c>
      <c r="E99" s="25">
        <f t="shared" si="5"/>
        <v>0</v>
      </c>
      <c r="F99" s="5">
        <v>2425</v>
      </c>
      <c r="G99" s="4">
        <f t="shared" si="8"/>
        <v>0</v>
      </c>
      <c r="H99" s="20">
        <v>25.6</v>
      </c>
      <c r="I99" s="20">
        <f>C99*H99</f>
        <v>0</v>
      </c>
      <c r="J99" s="11" t="s">
        <v>40</v>
      </c>
    </row>
    <row r="100" spans="1:10" ht="25.5" x14ac:dyDescent="0.2">
      <c r="A100" s="108" t="s">
        <v>61</v>
      </c>
      <c r="B100" s="28">
        <v>2400</v>
      </c>
      <c r="C100" s="84"/>
      <c r="D100" s="5">
        <f t="shared" si="7"/>
        <v>1649</v>
      </c>
      <c r="E100" s="25">
        <f t="shared" si="5"/>
        <v>0</v>
      </c>
      <c r="F100" s="5">
        <v>1649</v>
      </c>
      <c r="G100" s="4">
        <f t="shared" si="8"/>
        <v>0</v>
      </c>
      <c r="H100" s="20">
        <v>16.600000000000001</v>
      </c>
      <c r="I100" s="20">
        <f>C100*H100</f>
        <v>0</v>
      </c>
      <c r="J100" s="11" t="s">
        <v>40</v>
      </c>
    </row>
    <row r="101" spans="1:10" ht="26.25" thickBot="1" x14ac:dyDescent="0.25">
      <c r="A101" s="107" t="s">
        <v>62</v>
      </c>
      <c r="B101" s="109">
        <v>2400</v>
      </c>
      <c r="C101" s="85"/>
      <c r="D101" s="61">
        <f t="shared" si="7"/>
        <v>2561</v>
      </c>
      <c r="E101" s="61">
        <f t="shared" si="5"/>
        <v>0</v>
      </c>
      <c r="F101" s="61">
        <v>2561</v>
      </c>
      <c r="G101" s="14">
        <f t="shared" si="8"/>
        <v>0</v>
      </c>
      <c r="H101" s="15">
        <v>27.4</v>
      </c>
      <c r="I101" s="15">
        <f>C101*H101</f>
        <v>0</v>
      </c>
      <c r="J101" s="15" t="s">
        <v>40</v>
      </c>
    </row>
  </sheetData>
  <autoFilter ref="A12:J101"/>
  <mergeCells count="5">
    <mergeCell ref="B1:G2"/>
    <mergeCell ref="A4:B4"/>
    <mergeCell ref="D4:E4"/>
    <mergeCell ref="F4:G4"/>
    <mergeCell ref="I4:I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Q51"/>
  <sheetViews>
    <sheetView zoomScale="145" zoomScaleNormal="145" workbookViewId="0">
      <pane ySplit="12" topLeftCell="A13" activePane="bottomLeft" state="frozenSplit"/>
      <selection activeCell="F11" sqref="F11"/>
      <selection pane="bottomLeft" activeCell="F11" sqref="F11"/>
    </sheetView>
  </sheetViews>
  <sheetFormatPr defaultRowHeight="12.75" x14ac:dyDescent="0.2"/>
  <cols>
    <col min="1" max="1" width="28.5703125" customWidth="1"/>
    <col min="2" max="2" width="15.140625" customWidth="1"/>
    <col min="3" max="3" width="12.5703125" customWidth="1"/>
    <col min="4" max="4" width="13.140625" customWidth="1"/>
    <col min="5" max="5" width="15.140625" customWidth="1"/>
    <col min="6" max="6" width="12.5703125" customWidth="1"/>
    <col min="7" max="7" width="16" customWidth="1"/>
    <col min="8" max="8" width="11.42578125" customWidth="1"/>
    <col min="9" max="9" width="11.28515625" customWidth="1"/>
    <col min="10" max="10" width="8.5703125" customWidth="1"/>
    <col min="12" max="12" width="11.42578125" customWidth="1"/>
    <col min="15" max="15" width="13.85546875" customWidth="1"/>
  </cols>
  <sheetData>
    <row r="1" spans="1:17" x14ac:dyDescent="0.2">
      <c r="B1" s="158" t="s">
        <v>52</v>
      </c>
      <c r="C1" s="159"/>
      <c r="D1" s="159"/>
      <c r="E1" s="159"/>
      <c r="F1" s="159"/>
      <c r="G1" s="160"/>
    </row>
    <row r="2" spans="1:17" ht="13.5" thickBot="1" x14ac:dyDescent="0.25">
      <c r="B2" s="161"/>
      <c r="C2" s="162"/>
      <c r="D2" s="162"/>
      <c r="E2" s="162"/>
      <c r="F2" s="162"/>
      <c r="G2" s="163"/>
    </row>
    <row r="3" spans="1:17" ht="13.5" thickBot="1" x14ac:dyDescent="0.25"/>
    <row r="4" spans="1:17" ht="13.5" thickBot="1" x14ac:dyDescent="0.25">
      <c r="A4" s="164" t="s">
        <v>2</v>
      </c>
      <c r="B4" s="165"/>
      <c r="C4" s="9"/>
      <c r="D4" s="166" t="str">
        <f>"С учетом скидки "&amp;F11&amp;" %"</f>
        <v>С учетом скидки 0 %</v>
      </c>
      <c r="E4" s="167"/>
      <c r="F4" s="166" t="s">
        <v>3</v>
      </c>
      <c r="G4" s="167"/>
      <c r="H4" s="9"/>
      <c r="I4" s="168" t="s">
        <v>55</v>
      </c>
    </row>
    <row r="5" spans="1:17" ht="13.5" thickBot="1" x14ac:dyDescent="0.25">
      <c r="A5" s="66" t="s">
        <v>4</v>
      </c>
      <c r="B5" s="67" t="s">
        <v>5</v>
      </c>
      <c r="C5" s="9"/>
      <c r="D5" s="66" t="s">
        <v>6</v>
      </c>
      <c r="E5" s="73">
        <f>E11</f>
        <v>0</v>
      </c>
      <c r="F5" s="66" t="s">
        <v>6</v>
      </c>
      <c r="G5" s="73">
        <f>G11</f>
        <v>0</v>
      </c>
      <c r="H5" s="9"/>
      <c r="I5" s="169"/>
    </row>
    <row r="6" spans="1:17" ht="13.5" thickBot="1" x14ac:dyDescent="0.25">
      <c r="A6" s="100">
        <v>50000</v>
      </c>
      <c r="B6" s="69">
        <v>0.03</v>
      </c>
      <c r="C6" s="9"/>
      <c r="D6" s="74" t="s">
        <v>0</v>
      </c>
      <c r="E6" s="75">
        <f>G6</f>
        <v>0</v>
      </c>
      <c r="F6" s="74" t="s">
        <v>0</v>
      </c>
      <c r="G6" s="110">
        <f>ROUND(IF(G5=0,0,IF(G5/10&lt;1000,1000,G5*0.1)),0)</f>
        <v>0</v>
      </c>
      <c r="H6" s="9"/>
      <c r="I6" s="105">
        <f>COUNT(C13:C51)</f>
        <v>0</v>
      </c>
    </row>
    <row r="7" spans="1:17" x14ac:dyDescent="0.2">
      <c r="A7" s="100">
        <v>100000</v>
      </c>
      <c r="B7" s="69">
        <v>0.05</v>
      </c>
      <c r="C7" s="9"/>
      <c r="D7" s="74" t="s">
        <v>1</v>
      </c>
      <c r="E7" s="111">
        <f>G7</f>
        <v>0</v>
      </c>
      <c r="F7" s="74" t="s">
        <v>1</v>
      </c>
      <c r="G7" s="112"/>
      <c r="H7" s="9"/>
      <c r="I7" s="9"/>
    </row>
    <row r="8" spans="1:17" ht="13.5" thickBot="1" x14ac:dyDescent="0.25">
      <c r="A8" s="113"/>
      <c r="B8" s="69"/>
      <c r="C8" s="9"/>
      <c r="D8" s="76" t="s">
        <v>7</v>
      </c>
      <c r="E8" s="77">
        <f>SUM(E5:E7)</f>
        <v>0</v>
      </c>
      <c r="F8" s="76" t="s">
        <v>7</v>
      </c>
      <c r="G8" s="77">
        <f>SUM(G5:G7)</f>
        <v>0</v>
      </c>
      <c r="H8" s="9"/>
    </row>
    <row r="9" spans="1:17" ht="13.5" thickBot="1" x14ac:dyDescent="0.25">
      <c r="A9" s="101"/>
      <c r="B9" s="72"/>
      <c r="C9" s="9"/>
      <c r="D9" s="9"/>
      <c r="E9" s="9"/>
      <c r="F9" s="9"/>
      <c r="G9" s="9"/>
      <c r="H9" s="9"/>
    </row>
    <row r="10" spans="1:17" ht="13.5" thickBot="1" x14ac:dyDescent="0.25">
      <c r="A10" s="9"/>
      <c r="B10" s="9"/>
      <c r="C10" s="9"/>
      <c r="D10" s="9"/>
      <c r="E10" s="87" t="s">
        <v>10</v>
      </c>
      <c r="F10" s="86" t="s">
        <v>9</v>
      </c>
      <c r="G10" s="87" t="s">
        <v>8</v>
      </c>
      <c r="H10" s="7"/>
      <c r="I10" s="86" t="s">
        <v>11</v>
      </c>
    </row>
    <row r="11" spans="1:17" ht="13.5" thickBot="1" x14ac:dyDescent="0.25">
      <c r="E11" s="114">
        <f>SUM(E13:E51)</f>
        <v>0</v>
      </c>
      <c r="F11" s="134">
        <v>0</v>
      </c>
      <c r="G11" s="115">
        <f>SUM(G13:G51)</f>
        <v>0</v>
      </c>
      <c r="H11" s="9"/>
      <c r="I11" s="94">
        <f>ROUNDUP(SUM(I13:I51),2)</f>
        <v>0</v>
      </c>
    </row>
    <row r="12" spans="1:17" ht="13.5" thickBot="1" x14ac:dyDescent="0.25">
      <c r="A12" s="86" t="s">
        <v>12</v>
      </c>
      <c r="B12" s="116" t="s">
        <v>13</v>
      </c>
      <c r="C12" s="90" t="s">
        <v>14</v>
      </c>
      <c r="D12" s="90" t="s">
        <v>15</v>
      </c>
      <c r="E12" s="90" t="s">
        <v>16</v>
      </c>
      <c r="F12" s="90" t="s">
        <v>15</v>
      </c>
      <c r="G12" s="90" t="s">
        <v>16</v>
      </c>
      <c r="H12" s="90" t="s">
        <v>17</v>
      </c>
      <c r="I12" s="91" t="s">
        <v>18</v>
      </c>
      <c r="J12" s="91" t="s">
        <v>53</v>
      </c>
      <c r="K12" s="9"/>
      <c r="L12" s="9"/>
      <c r="M12" s="9"/>
      <c r="N12" s="9"/>
      <c r="O12" s="9"/>
      <c r="P12" s="9"/>
    </row>
    <row r="13" spans="1:17" x14ac:dyDescent="0.2">
      <c r="A13" s="42" t="s">
        <v>64</v>
      </c>
      <c r="B13" s="106" t="s">
        <v>74</v>
      </c>
      <c r="C13" s="96"/>
      <c r="D13" s="38">
        <f t="shared" ref="D13:D47" si="0">ROUND(F13*(1-$F$11/100),2)</f>
        <v>5307</v>
      </c>
      <c r="E13" s="31">
        <f t="shared" ref="E13:E47" si="1">C13*D13</f>
        <v>0</v>
      </c>
      <c r="F13" s="18">
        <v>5307</v>
      </c>
      <c r="G13" s="33">
        <f t="shared" ref="G13:G47" si="2">C13*F13</f>
        <v>0</v>
      </c>
      <c r="H13" s="34"/>
      <c r="I13" s="35">
        <f t="shared" ref="I13:I47" si="3">C13*H13</f>
        <v>0</v>
      </c>
      <c r="J13" s="170" t="s">
        <v>82</v>
      </c>
      <c r="K13" s="9"/>
      <c r="L13" s="9"/>
      <c r="M13" s="9"/>
      <c r="N13" s="9"/>
      <c r="O13" s="9"/>
      <c r="P13" s="9"/>
    </row>
    <row r="14" spans="1:17" x14ac:dyDescent="0.2">
      <c r="A14" s="29" t="s">
        <v>65</v>
      </c>
      <c r="B14" s="30" t="s">
        <v>75</v>
      </c>
      <c r="C14" s="96"/>
      <c r="D14" s="38">
        <f t="shared" si="0"/>
        <v>5265</v>
      </c>
      <c r="E14" s="31">
        <f t="shared" si="1"/>
        <v>0</v>
      </c>
      <c r="F14" s="5">
        <v>5265</v>
      </c>
      <c r="G14" s="33">
        <f t="shared" si="2"/>
        <v>0</v>
      </c>
      <c r="H14" s="34"/>
      <c r="I14" s="35">
        <f t="shared" si="3"/>
        <v>0</v>
      </c>
      <c r="J14" s="171"/>
      <c r="K14" s="36"/>
      <c r="L14" s="36"/>
      <c r="M14" s="36"/>
      <c r="N14" s="36"/>
      <c r="O14" s="36"/>
      <c r="P14" s="37"/>
      <c r="Q14" s="2"/>
    </row>
    <row r="15" spans="1:17" x14ac:dyDescent="0.2">
      <c r="A15" s="29" t="s">
        <v>66</v>
      </c>
      <c r="B15" s="117" t="s">
        <v>76</v>
      </c>
      <c r="C15" s="96"/>
      <c r="D15" s="38">
        <f t="shared" si="0"/>
        <v>4990</v>
      </c>
      <c r="E15" s="31">
        <f t="shared" si="1"/>
        <v>0</v>
      </c>
      <c r="F15" s="5">
        <v>4990</v>
      </c>
      <c r="G15" s="33">
        <f t="shared" si="2"/>
        <v>0</v>
      </c>
      <c r="H15" s="34"/>
      <c r="I15" s="35">
        <f t="shared" si="3"/>
        <v>0</v>
      </c>
      <c r="J15" s="171"/>
      <c r="K15" s="36"/>
      <c r="L15" s="36"/>
      <c r="M15" s="36"/>
      <c r="N15" s="36"/>
      <c r="O15" s="36"/>
      <c r="P15" s="37"/>
      <c r="Q15" s="2"/>
    </row>
    <row r="16" spans="1:17" x14ac:dyDescent="0.2">
      <c r="A16" s="29" t="s">
        <v>67</v>
      </c>
      <c r="B16" s="118" t="s">
        <v>77</v>
      </c>
      <c r="C16" s="96"/>
      <c r="D16" s="38">
        <f t="shared" si="0"/>
        <v>3613</v>
      </c>
      <c r="E16" s="31">
        <f t="shared" si="1"/>
        <v>0</v>
      </c>
      <c r="F16" s="5">
        <v>3613</v>
      </c>
      <c r="G16" s="33">
        <f t="shared" si="2"/>
        <v>0</v>
      </c>
      <c r="H16" s="34"/>
      <c r="I16" s="35">
        <f t="shared" si="3"/>
        <v>0</v>
      </c>
      <c r="J16" s="171"/>
      <c r="K16" s="36"/>
      <c r="L16" s="36"/>
      <c r="M16" s="36"/>
      <c r="N16" s="36"/>
      <c r="O16" s="36"/>
      <c r="P16" s="37"/>
      <c r="Q16" s="2"/>
    </row>
    <row r="17" spans="1:17" x14ac:dyDescent="0.2">
      <c r="A17" s="29" t="s">
        <v>68</v>
      </c>
      <c r="B17" s="118" t="s">
        <v>78</v>
      </c>
      <c r="C17" s="96"/>
      <c r="D17" s="38">
        <f t="shared" si="0"/>
        <v>3159</v>
      </c>
      <c r="E17" s="31">
        <f t="shared" si="1"/>
        <v>0</v>
      </c>
      <c r="F17" s="5">
        <v>3159</v>
      </c>
      <c r="G17" s="33">
        <f t="shared" si="2"/>
        <v>0</v>
      </c>
      <c r="H17" s="34"/>
      <c r="I17" s="35">
        <f t="shared" si="3"/>
        <v>0</v>
      </c>
      <c r="J17" s="171"/>
      <c r="K17" s="36"/>
      <c r="L17" s="36"/>
      <c r="M17" s="36"/>
      <c r="N17" s="36"/>
      <c r="O17" s="36"/>
      <c r="P17" s="37"/>
      <c r="Q17" s="2"/>
    </row>
    <row r="18" spans="1:17" x14ac:dyDescent="0.2">
      <c r="A18" s="29" t="s">
        <v>69</v>
      </c>
      <c r="B18" s="118" t="s">
        <v>79</v>
      </c>
      <c r="C18" s="96"/>
      <c r="D18" s="38">
        <f t="shared" si="0"/>
        <v>3855</v>
      </c>
      <c r="E18" s="31">
        <f t="shared" si="1"/>
        <v>0</v>
      </c>
      <c r="F18" s="5">
        <v>3855</v>
      </c>
      <c r="G18" s="33">
        <f t="shared" si="2"/>
        <v>0</v>
      </c>
      <c r="H18" s="34"/>
      <c r="I18" s="35">
        <f t="shared" si="3"/>
        <v>0</v>
      </c>
      <c r="J18" s="171"/>
      <c r="K18" s="36"/>
      <c r="L18" s="36"/>
      <c r="M18" s="36"/>
      <c r="N18" s="36"/>
      <c r="O18" s="36"/>
      <c r="P18" s="37"/>
      <c r="Q18" s="2"/>
    </row>
    <row r="19" spans="1:17" x14ac:dyDescent="0.2">
      <c r="A19" s="29" t="s">
        <v>70</v>
      </c>
      <c r="B19" s="118" t="s">
        <v>80</v>
      </c>
      <c r="C19" s="96"/>
      <c r="D19" s="38">
        <f t="shared" si="0"/>
        <v>3033</v>
      </c>
      <c r="E19" s="31">
        <f t="shared" si="1"/>
        <v>0</v>
      </c>
      <c r="F19" s="5">
        <v>3033</v>
      </c>
      <c r="G19" s="33">
        <f t="shared" si="2"/>
        <v>0</v>
      </c>
      <c r="H19" s="34"/>
      <c r="I19" s="35">
        <f t="shared" si="3"/>
        <v>0</v>
      </c>
      <c r="J19" s="171"/>
      <c r="K19" s="36"/>
      <c r="L19" s="36"/>
      <c r="M19" s="36"/>
      <c r="N19" s="36"/>
      <c r="O19" s="36"/>
      <c r="P19" s="37"/>
      <c r="Q19" s="2"/>
    </row>
    <row r="20" spans="1:17" x14ac:dyDescent="0.2">
      <c r="A20" s="29" t="s">
        <v>73</v>
      </c>
      <c r="B20" s="118" t="s">
        <v>81</v>
      </c>
      <c r="C20" s="96"/>
      <c r="D20" s="38">
        <f t="shared" si="0"/>
        <v>1878</v>
      </c>
      <c r="E20" s="31">
        <f t="shared" si="1"/>
        <v>0</v>
      </c>
      <c r="F20" s="18">
        <v>1878</v>
      </c>
      <c r="G20" s="33">
        <f t="shared" si="2"/>
        <v>0</v>
      </c>
      <c r="H20" s="34"/>
      <c r="I20" s="35">
        <f t="shared" si="3"/>
        <v>0</v>
      </c>
      <c r="J20" s="171"/>
      <c r="K20" s="36"/>
      <c r="L20" s="36"/>
      <c r="M20" s="36"/>
      <c r="N20" s="36"/>
      <c r="O20" s="36"/>
      <c r="P20" s="37"/>
      <c r="Q20" s="2"/>
    </row>
    <row r="21" spans="1:17" x14ac:dyDescent="0.2">
      <c r="A21" s="29" t="s">
        <v>71</v>
      </c>
      <c r="B21" s="30" t="s">
        <v>40</v>
      </c>
      <c r="C21" s="96"/>
      <c r="D21" s="38">
        <f t="shared" si="0"/>
        <v>230</v>
      </c>
      <c r="E21" s="31">
        <f t="shared" si="1"/>
        <v>0</v>
      </c>
      <c r="F21" s="38">
        <v>230</v>
      </c>
      <c r="G21" s="33">
        <f t="shared" si="2"/>
        <v>0</v>
      </c>
      <c r="H21" s="34"/>
      <c r="I21" s="35">
        <f t="shared" si="3"/>
        <v>0</v>
      </c>
      <c r="J21" s="171"/>
      <c r="K21" s="36"/>
      <c r="L21" s="36"/>
      <c r="M21" s="36"/>
      <c r="N21" s="36"/>
      <c r="O21" s="36"/>
      <c r="P21" s="37"/>
      <c r="Q21" s="2"/>
    </row>
    <row r="22" spans="1:17" x14ac:dyDescent="0.2">
      <c r="A22" s="137" t="s">
        <v>120</v>
      </c>
      <c r="B22" s="30" t="s">
        <v>40</v>
      </c>
      <c r="C22" s="96"/>
      <c r="D22" s="38">
        <f t="shared" si="0"/>
        <v>196</v>
      </c>
      <c r="E22" s="31">
        <f t="shared" si="1"/>
        <v>0</v>
      </c>
      <c r="F22" s="38">
        <v>196</v>
      </c>
      <c r="G22" s="33">
        <f t="shared" si="2"/>
        <v>0</v>
      </c>
      <c r="H22" s="34"/>
      <c r="I22" s="35">
        <f t="shared" si="3"/>
        <v>0</v>
      </c>
      <c r="J22" s="171"/>
      <c r="K22" s="36"/>
      <c r="L22" s="36"/>
      <c r="M22" s="36"/>
      <c r="N22" s="36"/>
      <c r="O22" s="36"/>
      <c r="P22" s="37"/>
      <c r="Q22" s="2"/>
    </row>
    <row r="23" spans="1:17" ht="13.5" thickBot="1" x14ac:dyDescent="0.25">
      <c r="A23" s="48" t="s">
        <v>72</v>
      </c>
      <c r="B23" s="49" t="s">
        <v>40</v>
      </c>
      <c r="C23" s="98"/>
      <c r="D23" s="50">
        <f t="shared" si="0"/>
        <v>138</v>
      </c>
      <c r="E23" s="51">
        <f t="shared" si="1"/>
        <v>0</v>
      </c>
      <c r="F23" s="50">
        <v>138</v>
      </c>
      <c r="G23" s="52">
        <f t="shared" si="2"/>
        <v>0</v>
      </c>
      <c r="H23" s="53"/>
      <c r="I23" s="54">
        <f t="shared" si="3"/>
        <v>0</v>
      </c>
      <c r="J23" s="178"/>
      <c r="K23" s="36"/>
      <c r="L23" s="36"/>
      <c r="M23" s="36"/>
      <c r="N23" s="36"/>
      <c r="O23" s="36"/>
      <c r="P23" s="37"/>
      <c r="Q23" s="2"/>
    </row>
    <row r="24" spans="1:17" x14ac:dyDescent="0.2">
      <c r="A24" s="42" t="s">
        <v>83</v>
      </c>
      <c r="B24" s="119" t="s">
        <v>74</v>
      </c>
      <c r="C24" s="95"/>
      <c r="D24" s="43">
        <f t="shared" si="0"/>
        <v>4358</v>
      </c>
      <c r="E24" s="44">
        <f t="shared" si="1"/>
        <v>0</v>
      </c>
      <c r="F24" s="43">
        <v>4358</v>
      </c>
      <c r="G24" s="45">
        <f t="shared" si="2"/>
        <v>0</v>
      </c>
      <c r="H24" s="46"/>
      <c r="I24" s="47">
        <f t="shared" si="3"/>
        <v>0</v>
      </c>
      <c r="J24" s="170" t="s">
        <v>97</v>
      </c>
      <c r="K24" s="36"/>
      <c r="L24" s="128"/>
      <c r="M24" s="130"/>
      <c r="N24" s="36"/>
      <c r="O24" s="36"/>
      <c r="P24" s="37"/>
      <c r="Q24" s="2"/>
    </row>
    <row r="25" spans="1:17" x14ac:dyDescent="0.2">
      <c r="A25" s="29" t="s">
        <v>84</v>
      </c>
      <c r="B25" s="122" t="s">
        <v>74</v>
      </c>
      <c r="C25" s="96"/>
      <c r="D25" s="38">
        <f t="shared" si="0"/>
        <v>5102</v>
      </c>
      <c r="E25" s="31">
        <f t="shared" si="1"/>
        <v>0</v>
      </c>
      <c r="F25" s="38">
        <v>5102</v>
      </c>
      <c r="G25" s="33">
        <f t="shared" si="2"/>
        <v>0</v>
      </c>
      <c r="H25" s="34"/>
      <c r="I25" s="35">
        <f t="shared" si="3"/>
        <v>0</v>
      </c>
      <c r="J25" s="171"/>
      <c r="K25" s="36"/>
      <c r="L25" s="128"/>
      <c r="M25" s="130"/>
      <c r="N25" s="36"/>
      <c r="O25" s="36"/>
      <c r="P25" s="37"/>
      <c r="Q25" s="2"/>
    </row>
    <row r="26" spans="1:17" x14ac:dyDescent="0.2">
      <c r="A26" s="29" t="s">
        <v>85</v>
      </c>
      <c r="B26" s="122" t="s">
        <v>74</v>
      </c>
      <c r="C26" s="96"/>
      <c r="D26" s="38">
        <f t="shared" si="0"/>
        <v>3070</v>
      </c>
      <c r="E26" s="31">
        <f t="shared" si="1"/>
        <v>0</v>
      </c>
      <c r="F26" s="38">
        <v>3070</v>
      </c>
      <c r="G26" s="33">
        <f t="shared" si="2"/>
        <v>0</v>
      </c>
      <c r="H26" s="34"/>
      <c r="I26" s="35">
        <f t="shared" si="3"/>
        <v>0</v>
      </c>
      <c r="J26" s="171"/>
      <c r="K26" s="36"/>
      <c r="L26" s="128"/>
      <c r="M26" s="130"/>
      <c r="N26" s="36"/>
      <c r="O26" s="36"/>
      <c r="P26" s="37"/>
      <c r="Q26" s="2"/>
    </row>
    <row r="27" spans="1:17" x14ac:dyDescent="0.2">
      <c r="A27" s="29" t="s">
        <v>119</v>
      </c>
      <c r="B27" s="122" t="s">
        <v>74</v>
      </c>
      <c r="C27" s="96"/>
      <c r="D27" s="38">
        <f t="shared" si="0"/>
        <v>3870</v>
      </c>
      <c r="E27" s="31">
        <f t="shared" si="1"/>
        <v>0</v>
      </c>
      <c r="F27" s="38">
        <v>3870</v>
      </c>
      <c r="G27" s="33">
        <f t="shared" si="2"/>
        <v>0</v>
      </c>
      <c r="H27" s="34"/>
      <c r="I27" s="35">
        <f t="shared" si="3"/>
        <v>0</v>
      </c>
      <c r="J27" s="171"/>
      <c r="K27" s="36"/>
      <c r="L27" s="128"/>
      <c r="M27" s="130"/>
      <c r="N27" s="36"/>
      <c r="O27" s="36"/>
      <c r="P27" s="37"/>
      <c r="Q27" s="2"/>
    </row>
    <row r="28" spans="1:17" x14ac:dyDescent="0.2">
      <c r="A28" s="29" t="s">
        <v>86</v>
      </c>
      <c r="B28" s="122" t="s">
        <v>74</v>
      </c>
      <c r="C28" s="96"/>
      <c r="D28" s="38">
        <f t="shared" si="0"/>
        <v>5041</v>
      </c>
      <c r="E28" s="31">
        <f t="shared" si="1"/>
        <v>0</v>
      </c>
      <c r="F28" s="38">
        <v>5041</v>
      </c>
      <c r="G28" s="33">
        <f t="shared" si="2"/>
        <v>0</v>
      </c>
      <c r="H28" s="34"/>
      <c r="I28" s="35">
        <f t="shared" si="3"/>
        <v>0</v>
      </c>
      <c r="J28" s="171"/>
      <c r="K28" s="36"/>
      <c r="L28" s="128"/>
      <c r="M28" s="130"/>
      <c r="N28" s="36"/>
      <c r="O28" s="36"/>
      <c r="P28" s="37"/>
      <c r="Q28" s="2"/>
    </row>
    <row r="29" spans="1:17" x14ac:dyDescent="0.2">
      <c r="A29" s="29" t="s">
        <v>87</v>
      </c>
      <c r="B29" s="122" t="s">
        <v>74</v>
      </c>
      <c r="C29" s="96"/>
      <c r="D29" s="38">
        <f t="shared" si="0"/>
        <v>2448</v>
      </c>
      <c r="E29" s="31">
        <f t="shared" si="1"/>
        <v>0</v>
      </c>
      <c r="F29" s="38">
        <v>2448</v>
      </c>
      <c r="G29" s="33">
        <f t="shared" si="2"/>
        <v>0</v>
      </c>
      <c r="H29" s="34"/>
      <c r="I29" s="35">
        <f t="shared" si="3"/>
        <v>0</v>
      </c>
      <c r="J29" s="171"/>
      <c r="K29" s="36"/>
      <c r="L29" s="128"/>
      <c r="M29" s="130"/>
      <c r="N29" s="36"/>
      <c r="O29" s="36"/>
      <c r="P29" s="37"/>
      <c r="Q29" s="2"/>
    </row>
    <row r="30" spans="1:17" x14ac:dyDescent="0.2">
      <c r="A30" s="29" t="s">
        <v>88</v>
      </c>
      <c r="B30" s="122" t="s">
        <v>74</v>
      </c>
      <c r="C30" s="96"/>
      <c r="D30" s="38">
        <f t="shared" si="0"/>
        <v>2914</v>
      </c>
      <c r="E30" s="31">
        <f t="shared" si="1"/>
        <v>0</v>
      </c>
      <c r="F30" s="38">
        <v>2914</v>
      </c>
      <c r="G30" s="33">
        <f t="shared" si="2"/>
        <v>0</v>
      </c>
      <c r="H30" s="34"/>
      <c r="I30" s="35">
        <f t="shared" si="3"/>
        <v>0</v>
      </c>
      <c r="J30" s="171"/>
      <c r="K30" s="36"/>
      <c r="L30" s="128"/>
      <c r="M30" s="130"/>
      <c r="N30" s="36"/>
      <c r="O30" s="36"/>
      <c r="P30" s="37"/>
      <c r="Q30" s="2"/>
    </row>
    <row r="31" spans="1:17" x14ac:dyDescent="0.2">
      <c r="A31" s="29" t="s">
        <v>89</v>
      </c>
      <c r="B31" s="122" t="s">
        <v>74</v>
      </c>
      <c r="C31" s="96"/>
      <c r="D31" s="38">
        <f t="shared" si="0"/>
        <v>2808</v>
      </c>
      <c r="E31" s="31">
        <f t="shared" si="1"/>
        <v>0</v>
      </c>
      <c r="F31" s="38">
        <v>2808</v>
      </c>
      <c r="G31" s="33">
        <f t="shared" si="2"/>
        <v>0</v>
      </c>
      <c r="H31" s="34"/>
      <c r="I31" s="35">
        <f t="shared" si="3"/>
        <v>0</v>
      </c>
      <c r="J31" s="171"/>
      <c r="K31" s="2"/>
      <c r="L31" s="129"/>
      <c r="M31" s="130"/>
      <c r="N31" s="2"/>
      <c r="O31" s="2"/>
      <c r="P31" s="2"/>
      <c r="Q31" s="2"/>
    </row>
    <row r="32" spans="1:17" x14ac:dyDescent="0.2">
      <c r="A32" s="29" t="s">
        <v>90</v>
      </c>
      <c r="B32" s="122" t="s">
        <v>74</v>
      </c>
      <c r="C32" s="96"/>
      <c r="D32" s="38">
        <f t="shared" si="0"/>
        <v>6807</v>
      </c>
      <c r="E32" s="31">
        <f t="shared" si="1"/>
        <v>0</v>
      </c>
      <c r="F32" s="38">
        <v>6807</v>
      </c>
      <c r="G32" s="33">
        <f t="shared" si="2"/>
        <v>0</v>
      </c>
      <c r="H32" s="34"/>
      <c r="I32" s="35">
        <f t="shared" si="3"/>
        <v>0</v>
      </c>
      <c r="J32" s="171"/>
      <c r="K32" s="2"/>
      <c r="L32" s="129"/>
      <c r="M32" s="130"/>
      <c r="N32" s="2"/>
      <c r="O32" s="2"/>
      <c r="P32" s="2"/>
      <c r="Q32" s="2"/>
    </row>
    <row r="33" spans="1:17" x14ac:dyDescent="0.2">
      <c r="A33" s="29" t="s">
        <v>91</v>
      </c>
      <c r="B33" s="122" t="s">
        <v>74</v>
      </c>
      <c r="C33" s="96"/>
      <c r="D33" s="38">
        <f t="shared" si="0"/>
        <v>3629</v>
      </c>
      <c r="E33" s="31">
        <f t="shared" si="1"/>
        <v>0</v>
      </c>
      <c r="F33" s="38">
        <v>3629</v>
      </c>
      <c r="G33" s="33">
        <f t="shared" si="2"/>
        <v>0</v>
      </c>
      <c r="H33" s="34"/>
      <c r="I33" s="35">
        <f t="shared" si="3"/>
        <v>0</v>
      </c>
      <c r="J33" s="171"/>
      <c r="K33" s="2"/>
      <c r="L33" s="129"/>
      <c r="M33" s="130"/>
      <c r="N33" s="2"/>
      <c r="O33" s="2"/>
      <c r="P33" s="2"/>
      <c r="Q33" s="2"/>
    </row>
    <row r="34" spans="1:17" x14ac:dyDescent="0.2">
      <c r="A34" s="29" t="s">
        <v>92</v>
      </c>
      <c r="B34" s="122" t="s">
        <v>74</v>
      </c>
      <c r="C34" s="96"/>
      <c r="D34" s="38">
        <f t="shared" si="0"/>
        <v>6007</v>
      </c>
      <c r="E34" s="31">
        <f t="shared" si="1"/>
        <v>0</v>
      </c>
      <c r="F34" s="38">
        <v>6007</v>
      </c>
      <c r="G34" s="33">
        <f t="shared" si="2"/>
        <v>0</v>
      </c>
      <c r="H34" s="34"/>
      <c r="I34" s="35">
        <f t="shared" si="3"/>
        <v>0</v>
      </c>
      <c r="J34" s="171"/>
      <c r="K34" s="2"/>
      <c r="L34" s="129"/>
      <c r="M34" s="130"/>
      <c r="N34" s="2"/>
      <c r="O34" s="2"/>
      <c r="P34" s="2"/>
      <c r="Q34" s="2"/>
    </row>
    <row r="35" spans="1:17" x14ac:dyDescent="0.2">
      <c r="A35" s="29" t="s">
        <v>93</v>
      </c>
      <c r="B35" s="122" t="s">
        <v>74</v>
      </c>
      <c r="C35" s="96"/>
      <c r="D35" s="38">
        <f t="shared" si="0"/>
        <v>8022</v>
      </c>
      <c r="E35" s="31">
        <f t="shared" si="1"/>
        <v>0</v>
      </c>
      <c r="F35" s="38">
        <v>8022</v>
      </c>
      <c r="G35" s="33">
        <f t="shared" si="2"/>
        <v>0</v>
      </c>
      <c r="H35" s="34"/>
      <c r="I35" s="35">
        <f t="shared" si="3"/>
        <v>0</v>
      </c>
      <c r="J35" s="171"/>
      <c r="K35" s="2"/>
      <c r="L35" s="129"/>
      <c r="M35" s="130"/>
      <c r="N35" s="2"/>
      <c r="O35" s="2"/>
      <c r="P35" s="2"/>
      <c r="Q35" s="2"/>
    </row>
    <row r="36" spans="1:17" x14ac:dyDescent="0.2">
      <c r="A36" s="29" t="s">
        <v>94</v>
      </c>
      <c r="B36" s="122" t="s">
        <v>74</v>
      </c>
      <c r="C36" s="96"/>
      <c r="D36" s="38">
        <f t="shared" si="0"/>
        <v>3011</v>
      </c>
      <c r="E36" s="31">
        <f t="shared" si="1"/>
        <v>0</v>
      </c>
      <c r="F36" s="38">
        <v>3011</v>
      </c>
      <c r="G36" s="33">
        <f t="shared" si="2"/>
        <v>0</v>
      </c>
      <c r="H36" s="34"/>
      <c r="I36" s="35">
        <f t="shared" si="3"/>
        <v>0</v>
      </c>
      <c r="J36" s="171"/>
      <c r="K36" s="2"/>
      <c r="L36" s="129"/>
      <c r="M36" s="130"/>
      <c r="N36" s="2"/>
      <c r="O36" s="2"/>
      <c r="P36" s="2"/>
      <c r="Q36" s="2"/>
    </row>
    <row r="37" spans="1:17" x14ac:dyDescent="0.2">
      <c r="A37" s="29" t="s">
        <v>95</v>
      </c>
      <c r="B37" s="122" t="s">
        <v>74</v>
      </c>
      <c r="C37" s="96"/>
      <c r="D37" s="38">
        <f t="shared" si="0"/>
        <v>3070</v>
      </c>
      <c r="E37" s="31">
        <f t="shared" si="1"/>
        <v>0</v>
      </c>
      <c r="F37" s="38">
        <v>3070</v>
      </c>
      <c r="G37" s="33">
        <f t="shared" si="2"/>
        <v>0</v>
      </c>
      <c r="H37" s="34"/>
      <c r="I37" s="35">
        <f t="shared" si="3"/>
        <v>0</v>
      </c>
      <c r="J37" s="171"/>
      <c r="K37" s="2"/>
      <c r="L37" s="129"/>
      <c r="M37" s="130"/>
      <c r="N37" s="2"/>
      <c r="O37" s="2"/>
      <c r="P37" s="2"/>
      <c r="Q37" s="2"/>
    </row>
    <row r="38" spans="1:17" x14ac:dyDescent="0.2">
      <c r="A38" s="29" t="s">
        <v>96</v>
      </c>
      <c r="B38" s="122" t="s">
        <v>74</v>
      </c>
      <c r="C38" s="96"/>
      <c r="D38" s="38">
        <f t="shared" si="0"/>
        <v>3870</v>
      </c>
      <c r="E38" s="31">
        <f t="shared" si="1"/>
        <v>0</v>
      </c>
      <c r="F38" s="38">
        <v>3870</v>
      </c>
      <c r="G38" s="33">
        <f t="shared" si="2"/>
        <v>0</v>
      </c>
      <c r="H38" s="34"/>
      <c r="I38" s="35">
        <f t="shared" si="3"/>
        <v>0</v>
      </c>
      <c r="J38" s="171"/>
      <c r="K38" s="2"/>
      <c r="L38" s="129"/>
      <c r="M38" s="130"/>
      <c r="N38" s="2"/>
      <c r="O38" s="2"/>
      <c r="P38" s="2"/>
      <c r="Q38" s="2"/>
    </row>
    <row r="39" spans="1:17" ht="13.5" thickBot="1" x14ac:dyDescent="0.25">
      <c r="A39" s="48" t="s">
        <v>98</v>
      </c>
      <c r="B39" s="133" t="s">
        <v>40</v>
      </c>
      <c r="C39" s="98"/>
      <c r="D39" s="50">
        <f t="shared" si="0"/>
        <v>443</v>
      </c>
      <c r="E39" s="51">
        <f t="shared" si="1"/>
        <v>0</v>
      </c>
      <c r="F39" s="50">
        <v>443</v>
      </c>
      <c r="G39" s="52">
        <f t="shared" si="2"/>
        <v>0</v>
      </c>
      <c r="H39" s="53"/>
      <c r="I39" s="54">
        <f t="shared" si="3"/>
        <v>0</v>
      </c>
      <c r="J39" s="171"/>
      <c r="K39" s="2"/>
      <c r="L39" s="129"/>
      <c r="M39" s="130"/>
      <c r="N39" s="2"/>
      <c r="O39" s="2"/>
      <c r="P39" s="2"/>
      <c r="Q39" s="2"/>
    </row>
    <row r="40" spans="1:17" x14ac:dyDescent="0.2">
      <c r="A40" s="42" t="s">
        <v>99</v>
      </c>
      <c r="B40" s="131" t="s">
        <v>74</v>
      </c>
      <c r="C40" s="95"/>
      <c r="D40" s="43">
        <f t="shared" si="0"/>
        <v>3988</v>
      </c>
      <c r="E40" s="44">
        <f t="shared" si="1"/>
        <v>0</v>
      </c>
      <c r="F40" s="43">
        <v>3988</v>
      </c>
      <c r="G40" s="45">
        <f t="shared" si="2"/>
        <v>0</v>
      </c>
      <c r="H40" s="46"/>
      <c r="I40" s="47">
        <f t="shared" si="3"/>
        <v>0</v>
      </c>
      <c r="J40" s="175" t="s">
        <v>105</v>
      </c>
      <c r="K40" s="2"/>
      <c r="L40" s="2"/>
      <c r="M40" s="2"/>
      <c r="N40" s="2"/>
      <c r="O40" s="2"/>
      <c r="P40" s="2"/>
      <c r="Q40" s="2"/>
    </row>
    <row r="41" spans="1:17" x14ac:dyDescent="0.2">
      <c r="A41" s="29" t="s">
        <v>100</v>
      </c>
      <c r="B41" s="122" t="s">
        <v>74</v>
      </c>
      <c r="C41" s="96"/>
      <c r="D41" s="38">
        <f t="shared" si="0"/>
        <v>4586</v>
      </c>
      <c r="E41" s="31">
        <f t="shared" si="1"/>
        <v>0</v>
      </c>
      <c r="F41" s="38">
        <v>4586</v>
      </c>
      <c r="G41" s="33">
        <f t="shared" si="2"/>
        <v>0</v>
      </c>
      <c r="H41" s="34"/>
      <c r="I41" s="35">
        <f t="shared" si="3"/>
        <v>0</v>
      </c>
      <c r="J41" s="176"/>
      <c r="K41" s="2"/>
      <c r="L41" s="2"/>
      <c r="M41" s="2"/>
      <c r="N41" s="2"/>
      <c r="O41" s="2"/>
      <c r="P41" s="2"/>
      <c r="Q41" s="2"/>
    </row>
    <row r="42" spans="1:17" x14ac:dyDescent="0.2">
      <c r="A42" s="29" t="s">
        <v>101</v>
      </c>
      <c r="B42" s="122" t="s">
        <v>74</v>
      </c>
      <c r="C42" s="96"/>
      <c r="D42" s="38">
        <f t="shared" si="0"/>
        <v>1714</v>
      </c>
      <c r="E42" s="31">
        <f t="shared" si="1"/>
        <v>0</v>
      </c>
      <c r="F42" s="38">
        <v>1714</v>
      </c>
      <c r="G42" s="33">
        <f t="shared" si="2"/>
        <v>0</v>
      </c>
      <c r="H42" s="34"/>
      <c r="I42" s="35">
        <f t="shared" si="3"/>
        <v>0</v>
      </c>
      <c r="J42" s="176"/>
      <c r="K42" s="2"/>
      <c r="L42" s="2"/>
      <c r="M42" s="2"/>
      <c r="N42" s="2"/>
      <c r="O42" s="2"/>
      <c r="P42" s="2"/>
      <c r="Q42" s="2"/>
    </row>
    <row r="43" spans="1:17" x14ac:dyDescent="0.2">
      <c r="A43" s="29" t="s">
        <v>102</v>
      </c>
      <c r="B43" s="122" t="s">
        <v>74</v>
      </c>
      <c r="C43" s="96"/>
      <c r="D43" s="38">
        <f t="shared" si="0"/>
        <v>1970</v>
      </c>
      <c r="E43" s="31">
        <f t="shared" si="1"/>
        <v>0</v>
      </c>
      <c r="F43" s="38">
        <v>1970</v>
      </c>
      <c r="G43" s="33">
        <f t="shared" si="2"/>
        <v>0</v>
      </c>
      <c r="H43" s="34"/>
      <c r="I43" s="35">
        <f t="shared" si="3"/>
        <v>0</v>
      </c>
      <c r="J43" s="176"/>
      <c r="K43" s="2"/>
      <c r="L43" s="2"/>
      <c r="M43" s="2"/>
      <c r="N43" s="2"/>
      <c r="O43" s="2"/>
      <c r="P43" s="2"/>
      <c r="Q43" s="2"/>
    </row>
    <row r="44" spans="1:17" x14ac:dyDescent="0.2">
      <c r="A44" s="55" t="s">
        <v>103</v>
      </c>
      <c r="B44" s="122" t="s">
        <v>74</v>
      </c>
      <c r="C44" s="97"/>
      <c r="D44" s="56">
        <f t="shared" si="0"/>
        <v>2574</v>
      </c>
      <c r="E44" s="57">
        <f t="shared" si="1"/>
        <v>0</v>
      </c>
      <c r="F44" s="56">
        <v>2574</v>
      </c>
      <c r="G44" s="58">
        <f t="shared" si="2"/>
        <v>0</v>
      </c>
      <c r="H44" s="59"/>
      <c r="I44" s="60">
        <f t="shared" si="3"/>
        <v>0</v>
      </c>
      <c r="J44" s="176"/>
      <c r="K44" s="2"/>
      <c r="L44" s="2"/>
      <c r="M44" s="2"/>
      <c r="N44" s="2"/>
      <c r="O44" s="2"/>
      <c r="P44" s="2"/>
      <c r="Q44" s="2"/>
    </row>
    <row r="45" spans="1:17" x14ac:dyDescent="0.2">
      <c r="A45" s="29" t="s">
        <v>104</v>
      </c>
      <c r="B45" s="122" t="s">
        <v>74</v>
      </c>
      <c r="C45" s="96"/>
      <c r="D45" s="38">
        <f t="shared" si="0"/>
        <v>5490</v>
      </c>
      <c r="E45" s="31">
        <f t="shared" si="1"/>
        <v>0</v>
      </c>
      <c r="F45" s="38">
        <v>5490</v>
      </c>
      <c r="G45" s="33">
        <f t="shared" si="2"/>
        <v>0</v>
      </c>
      <c r="H45" s="34"/>
      <c r="I45" s="35">
        <f t="shared" si="3"/>
        <v>0</v>
      </c>
      <c r="J45" s="176"/>
      <c r="K45" s="2"/>
      <c r="L45" s="2"/>
      <c r="M45" s="2"/>
      <c r="N45" s="2"/>
      <c r="O45" s="2"/>
      <c r="P45" s="2"/>
      <c r="Q45" s="2"/>
    </row>
    <row r="46" spans="1:17" x14ac:dyDescent="0.2">
      <c r="A46" s="29" t="s">
        <v>117</v>
      </c>
      <c r="B46" s="122" t="s">
        <v>74</v>
      </c>
      <c r="C46" s="96"/>
      <c r="D46" s="38">
        <f t="shared" si="0"/>
        <v>5535</v>
      </c>
      <c r="E46" s="31">
        <f t="shared" si="1"/>
        <v>0</v>
      </c>
      <c r="F46" s="38">
        <v>5535</v>
      </c>
      <c r="G46" s="33">
        <f t="shared" si="2"/>
        <v>0</v>
      </c>
      <c r="H46" s="34"/>
      <c r="I46" s="35">
        <f t="shared" si="3"/>
        <v>0</v>
      </c>
      <c r="J46" s="176"/>
      <c r="K46" s="2"/>
      <c r="L46" s="2"/>
      <c r="M46" s="2"/>
      <c r="N46" s="2"/>
      <c r="O46" s="2"/>
      <c r="P46" s="2"/>
      <c r="Q46" s="2"/>
    </row>
    <row r="47" spans="1:17" ht="13.5" thickBot="1" x14ac:dyDescent="0.25">
      <c r="A47" s="48" t="s">
        <v>118</v>
      </c>
      <c r="B47" s="121" t="s">
        <v>74</v>
      </c>
      <c r="C47" s="98"/>
      <c r="D47" s="50">
        <f t="shared" si="0"/>
        <v>6370</v>
      </c>
      <c r="E47" s="51">
        <f t="shared" si="1"/>
        <v>0</v>
      </c>
      <c r="F47" s="50">
        <v>6370</v>
      </c>
      <c r="G47" s="52">
        <f t="shared" si="2"/>
        <v>0</v>
      </c>
      <c r="H47" s="53"/>
      <c r="I47" s="54">
        <f t="shared" si="3"/>
        <v>0</v>
      </c>
      <c r="J47" s="177"/>
      <c r="K47" s="2"/>
      <c r="L47" s="2"/>
      <c r="M47" s="2"/>
      <c r="N47" s="2"/>
      <c r="O47" s="2"/>
      <c r="P47" s="2"/>
      <c r="Q47" s="2"/>
    </row>
    <row r="48" spans="1:17" x14ac:dyDescent="0.2">
      <c r="A48" s="42" t="s">
        <v>106</v>
      </c>
      <c r="B48" s="117" t="s">
        <v>113</v>
      </c>
      <c r="C48" s="95"/>
      <c r="D48" s="43">
        <f>ROUND(F48*(1-$F$11/100),2)</f>
        <v>3883</v>
      </c>
      <c r="E48" s="44">
        <f>C48*D48</f>
        <v>0</v>
      </c>
      <c r="F48" s="43">
        <v>3883</v>
      </c>
      <c r="G48" s="45">
        <f>C48*F48</f>
        <v>0</v>
      </c>
      <c r="H48" s="46"/>
      <c r="I48" s="47">
        <f>C48*H48</f>
        <v>0</v>
      </c>
      <c r="J48" s="172"/>
      <c r="K48" s="2"/>
      <c r="L48" s="132"/>
      <c r="M48" s="2"/>
      <c r="N48" s="2"/>
      <c r="O48" s="2"/>
      <c r="P48" s="2"/>
      <c r="Q48" s="2"/>
    </row>
    <row r="49" spans="1:17" x14ac:dyDescent="0.2">
      <c r="A49" s="29" t="s">
        <v>107</v>
      </c>
      <c r="B49" s="117" t="s">
        <v>110</v>
      </c>
      <c r="C49" s="96"/>
      <c r="D49" s="38">
        <f>ROUND(F49*(1-$F$11/100),2)</f>
        <v>5467</v>
      </c>
      <c r="E49" s="31">
        <f>C49*D49</f>
        <v>0</v>
      </c>
      <c r="F49" s="38">
        <v>5467</v>
      </c>
      <c r="G49" s="33">
        <f>C49*F49</f>
        <v>0</v>
      </c>
      <c r="H49" s="34"/>
      <c r="I49" s="35">
        <f>C49*H49</f>
        <v>0</v>
      </c>
      <c r="J49" s="173"/>
      <c r="K49" s="2"/>
      <c r="L49" s="132"/>
      <c r="M49" s="2"/>
      <c r="N49" s="2"/>
      <c r="O49" s="2"/>
      <c r="P49" s="2"/>
      <c r="Q49" s="2"/>
    </row>
    <row r="50" spans="1:17" x14ac:dyDescent="0.2">
      <c r="A50" s="55" t="s">
        <v>108</v>
      </c>
      <c r="B50" s="117" t="s">
        <v>111</v>
      </c>
      <c r="C50" s="97"/>
      <c r="D50" s="56">
        <f>ROUND(F50*(1-$F$11/100),2)</f>
        <v>6382</v>
      </c>
      <c r="E50" s="57">
        <f>C50*D50</f>
        <v>0</v>
      </c>
      <c r="F50" s="56">
        <v>6382</v>
      </c>
      <c r="G50" s="58">
        <f>C50*F50</f>
        <v>0</v>
      </c>
      <c r="H50" s="59"/>
      <c r="I50" s="60">
        <f>C50*H50</f>
        <v>0</v>
      </c>
      <c r="J50" s="173"/>
      <c r="K50" s="2"/>
      <c r="L50" s="132"/>
      <c r="M50" s="2"/>
      <c r="N50" s="2"/>
      <c r="O50" s="2"/>
      <c r="P50" s="2"/>
      <c r="Q50" s="2"/>
    </row>
    <row r="51" spans="1:17" ht="13.5" thickBot="1" x14ac:dyDescent="0.25">
      <c r="A51" s="48" t="s">
        <v>109</v>
      </c>
      <c r="B51" s="120" t="s">
        <v>112</v>
      </c>
      <c r="C51" s="98"/>
      <c r="D51" s="50">
        <f>ROUND(F51*(1-$F$11/100),2)</f>
        <v>7965</v>
      </c>
      <c r="E51" s="51">
        <f>C51*D51</f>
        <v>0</v>
      </c>
      <c r="F51" s="50">
        <v>7965</v>
      </c>
      <c r="G51" s="52">
        <f>C51*F51</f>
        <v>0</v>
      </c>
      <c r="H51" s="53"/>
      <c r="I51" s="54">
        <f>C51*H51</f>
        <v>0</v>
      </c>
      <c r="J51" s="174"/>
      <c r="K51" s="2"/>
      <c r="L51" s="132"/>
      <c r="M51" s="2"/>
      <c r="N51" s="2"/>
      <c r="O51" s="2"/>
      <c r="P51" s="2"/>
      <c r="Q51" s="2"/>
    </row>
  </sheetData>
  <autoFilter ref="A12:J51"/>
  <mergeCells count="9">
    <mergeCell ref="J24:J39"/>
    <mergeCell ref="J48:J51"/>
    <mergeCell ref="J40:J47"/>
    <mergeCell ref="B1:G2"/>
    <mergeCell ref="I4:I5"/>
    <mergeCell ref="A4:B4"/>
    <mergeCell ref="D4:E4"/>
    <mergeCell ref="F4:G4"/>
    <mergeCell ref="J13:J2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</vt:lpstr>
      <vt:lpstr>Грузовые (болты)</vt:lpstr>
      <vt:lpstr>Шкафы (пакс)</vt:lpstr>
    </vt:vector>
  </TitlesOfParts>
  <Company>StorAge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user3</dc:creator>
  <cp:lastModifiedBy>Пользователь Windows</cp:lastModifiedBy>
  <cp:lastPrinted>2017-03-07T09:04:06Z</cp:lastPrinted>
  <dcterms:created xsi:type="dcterms:W3CDTF">2002-07-11T12:33:21Z</dcterms:created>
  <dcterms:modified xsi:type="dcterms:W3CDTF">2019-03-18T08:42:04Z</dcterms:modified>
</cp:coreProperties>
</file>